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joho.local\各課\こども未来課\こども未来課\②こども健全育成係\★通学費助成\チラシ・ＨＰ\通学助成チラシＨＰ\"/>
    </mc:Choice>
  </mc:AlternateContent>
  <xr:revisionPtr revIDLastSave="0" documentId="13_ncr:1_{E5D4D32A-1A0B-46FB-BF4A-B4163411F57A}" xr6:coauthVersionLast="47" xr6:coauthVersionMax="47" xr10:uidLastSave="{00000000-0000-0000-0000-000000000000}"/>
  <bookViews>
    <workbookView xWindow="-110" yWindow="-110" windowWidth="19420" windowHeight="10300" xr2:uid="{635DBE89-74FD-4630-B4C3-EDA7C17B91B5}"/>
  </bookViews>
  <sheets>
    <sheet name="Sheet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2" l="1"/>
  <c r="N27" i="2"/>
  <c r="M27" i="2"/>
  <c r="O26" i="2"/>
  <c r="N26" i="2"/>
  <c r="M26" i="2"/>
  <c r="O25" i="2"/>
  <c r="N25" i="2"/>
  <c r="M25" i="2"/>
  <c r="O24" i="2"/>
  <c r="N24" i="2"/>
  <c r="M24" i="2"/>
  <c r="O23" i="2"/>
  <c r="N23" i="2"/>
  <c r="M23" i="2"/>
  <c r="O22" i="2"/>
  <c r="N22" i="2"/>
  <c r="M22" i="2"/>
  <c r="O21" i="2"/>
  <c r="N21" i="2"/>
  <c r="M21" i="2"/>
  <c r="O20" i="2"/>
  <c r="N20" i="2"/>
  <c r="M20" i="2"/>
  <c r="O19" i="2"/>
  <c r="N19" i="2"/>
  <c r="M19" i="2"/>
  <c r="O18" i="2"/>
  <c r="N18" i="2"/>
  <c r="M18" i="2"/>
  <c r="O17" i="2"/>
  <c r="N17" i="2"/>
  <c r="M17" i="2"/>
  <c r="O16" i="2"/>
  <c r="N16" i="2"/>
  <c r="M16" i="2"/>
  <c r="O15" i="2"/>
  <c r="N15" i="2"/>
  <c r="M15" i="2"/>
  <c r="AL24" i="2" l="1"/>
  <c r="AM24" i="2" s="1"/>
  <c r="AL26" i="2"/>
  <c r="AM26" i="2" s="1"/>
  <c r="AN27" i="2"/>
  <c r="AO27" i="2" s="1"/>
  <c r="P27" i="2"/>
  <c r="AJ26" i="2"/>
  <c r="AK26" i="2" s="1"/>
  <c r="X25" i="2"/>
  <c r="Y25" i="2" s="1"/>
  <c r="P25" i="2"/>
  <c r="AJ24" i="2"/>
  <c r="AK24" i="2" s="1"/>
  <c r="AH24" i="2"/>
  <c r="AI24" i="2"/>
  <c r="P24" i="2"/>
  <c r="X24" i="2"/>
  <c r="Y24" i="2" s="1"/>
  <c r="AN23" i="2"/>
  <c r="AO23" i="2"/>
  <c r="P23" i="2"/>
  <c r="R27" i="2"/>
  <c r="S27" i="2" s="1"/>
  <c r="AD27" i="2"/>
  <c r="AE27" i="2" s="1"/>
  <c r="T27" i="2"/>
  <c r="U27" i="2" s="1"/>
  <c r="AF27" i="2"/>
  <c r="AG27" i="2" s="1"/>
  <c r="V27" i="2"/>
  <c r="W27" i="2" s="1"/>
  <c r="AH27" i="2"/>
  <c r="AI27" i="2" s="1"/>
  <c r="X27" i="2"/>
  <c r="Y27" i="2" s="1"/>
  <c r="AJ27" i="2"/>
  <c r="AK27" i="2" s="1"/>
  <c r="Z27" i="2"/>
  <c r="AA27" i="2" s="1"/>
  <c r="AL27" i="2"/>
  <c r="AM27" i="2" s="1"/>
  <c r="AB27" i="2"/>
  <c r="AC27" i="2" s="1"/>
  <c r="P26" i="2"/>
  <c r="AB26" i="2"/>
  <c r="AC26" i="2" s="1"/>
  <c r="AN26" i="2"/>
  <c r="AO26" i="2" s="1"/>
  <c r="R26" i="2"/>
  <c r="S26" i="2" s="1"/>
  <c r="AD26" i="2"/>
  <c r="AE26" i="2" s="1"/>
  <c r="T26" i="2"/>
  <c r="U26" i="2" s="1"/>
  <c r="AF26" i="2"/>
  <c r="AG26" i="2" s="1"/>
  <c r="V26" i="2"/>
  <c r="W26" i="2" s="1"/>
  <c r="AH26" i="2"/>
  <c r="AI26" i="2" s="1"/>
  <c r="X26" i="2"/>
  <c r="Y26" i="2" s="1"/>
  <c r="Z26" i="2"/>
  <c r="AA26" i="2" s="1"/>
  <c r="AD25" i="2"/>
  <c r="AE25" i="2" s="1"/>
  <c r="AF25" i="2"/>
  <c r="AG25" i="2" s="1"/>
  <c r="V25" i="2"/>
  <c r="W25" i="2" s="1"/>
  <c r="Z25" i="2"/>
  <c r="AA25" i="2" s="1"/>
  <c r="AL25" i="2"/>
  <c r="AM25" i="2" s="1"/>
  <c r="R25" i="2"/>
  <c r="S25" i="2" s="1"/>
  <c r="T25" i="2"/>
  <c r="U25" i="2" s="1"/>
  <c r="AJ25" i="2"/>
  <c r="AK25" i="2" s="1"/>
  <c r="AB25" i="2"/>
  <c r="AC25" i="2" s="1"/>
  <c r="AN25" i="2"/>
  <c r="AO25" i="2" s="1"/>
  <c r="AH25" i="2"/>
  <c r="AI25" i="2" s="1"/>
  <c r="Z24" i="2"/>
  <c r="AA24" i="2" s="1"/>
  <c r="AB24" i="2"/>
  <c r="AC24" i="2" s="1"/>
  <c r="AN24" i="2"/>
  <c r="AO24" i="2" s="1"/>
  <c r="R24" i="2"/>
  <c r="S24" i="2" s="1"/>
  <c r="AD24" i="2"/>
  <c r="AE24" i="2" s="1"/>
  <c r="T24" i="2"/>
  <c r="U24" i="2" s="1"/>
  <c r="AF24" i="2"/>
  <c r="AG24" i="2" s="1"/>
  <c r="V24" i="2"/>
  <c r="W24" i="2" s="1"/>
  <c r="AB23" i="2"/>
  <c r="AC23" i="2" s="1"/>
  <c r="R23" i="2"/>
  <c r="S23" i="2" s="1"/>
  <c r="AD23" i="2"/>
  <c r="AE23" i="2" s="1"/>
  <c r="T23" i="2"/>
  <c r="U23" i="2" s="1"/>
  <c r="AF23" i="2"/>
  <c r="AG23" i="2" s="1"/>
  <c r="V23" i="2"/>
  <c r="W23" i="2" s="1"/>
  <c r="AH23" i="2"/>
  <c r="AI23" i="2" s="1"/>
  <c r="X23" i="2"/>
  <c r="Y23" i="2" s="1"/>
  <c r="AJ23" i="2"/>
  <c r="AK23" i="2" s="1"/>
  <c r="Z23" i="2"/>
  <c r="AA23" i="2" s="1"/>
  <c r="AL23" i="2"/>
  <c r="AM23" i="2" s="1"/>
  <c r="AN16" i="2"/>
  <c r="AO16" i="2" s="1"/>
  <c r="AN17" i="2"/>
  <c r="AO17" i="2" s="1"/>
  <c r="AH18" i="2"/>
  <c r="AI18" i="2" s="1"/>
  <c r="AL22" i="2"/>
  <c r="AM22" i="2" s="1"/>
  <c r="AJ22" i="2"/>
  <c r="AK22" i="2" s="1"/>
  <c r="P21" i="2"/>
  <c r="AN20" i="2"/>
  <c r="AO20" i="2" s="1"/>
  <c r="P20" i="2"/>
  <c r="T20" i="2"/>
  <c r="U20" i="2" s="1"/>
  <c r="X21" i="2"/>
  <c r="Y21" i="2" s="1"/>
  <c r="AF21" i="2"/>
  <c r="AG21" i="2" s="1"/>
  <c r="AF20" i="2"/>
  <c r="AG20" i="2" s="1"/>
  <c r="AH21" i="2"/>
  <c r="AI21" i="2" s="1"/>
  <c r="AH20" i="2"/>
  <c r="AI20" i="2" s="1"/>
  <c r="AJ21" i="2"/>
  <c r="AK21" i="2" s="1"/>
  <c r="AJ20" i="2"/>
  <c r="AK20" i="2" s="1"/>
  <c r="R21" i="2"/>
  <c r="S21" i="2" s="1"/>
  <c r="R20" i="2"/>
  <c r="S20" i="2" s="1"/>
  <c r="T21" i="2"/>
  <c r="U21" i="2" s="1"/>
  <c r="V21" i="2"/>
  <c r="W21" i="2" s="1"/>
  <c r="V20" i="2"/>
  <c r="W20" i="2" s="1"/>
  <c r="X20" i="2"/>
  <c r="Y20" i="2" s="1"/>
  <c r="AD21" i="2"/>
  <c r="AE21" i="2" s="1"/>
  <c r="AD20" i="2"/>
  <c r="AE20" i="2" s="1"/>
  <c r="AN21" i="2"/>
  <c r="AO21" i="2" s="1"/>
  <c r="P22" i="2"/>
  <c r="AB22" i="2"/>
  <c r="AC22" i="2" s="1"/>
  <c r="AN22" i="2"/>
  <c r="AO22" i="2" s="1"/>
  <c r="R22" i="2"/>
  <c r="S22" i="2" s="1"/>
  <c r="AD22" i="2"/>
  <c r="AE22" i="2" s="1"/>
  <c r="T22" i="2"/>
  <c r="U22" i="2" s="1"/>
  <c r="AF22" i="2"/>
  <c r="AG22" i="2" s="1"/>
  <c r="V22" i="2"/>
  <c r="W22" i="2" s="1"/>
  <c r="AH22" i="2"/>
  <c r="AI22" i="2" s="1"/>
  <c r="X22" i="2"/>
  <c r="Y22" i="2" s="1"/>
  <c r="Z22" i="2"/>
  <c r="AA22" i="2" s="1"/>
  <c r="Z21" i="2"/>
  <c r="AA21" i="2" s="1"/>
  <c r="AL21" i="2"/>
  <c r="AM21" i="2" s="1"/>
  <c r="AB21" i="2"/>
  <c r="AC21" i="2" s="1"/>
  <c r="Z20" i="2"/>
  <c r="AA20" i="2" s="1"/>
  <c r="AL20" i="2"/>
  <c r="AM20" i="2" s="1"/>
  <c r="AB20" i="2"/>
  <c r="AC20" i="2" s="1"/>
  <c r="P15" i="2"/>
  <c r="P19" i="2"/>
  <c r="P16" i="2"/>
  <c r="P17" i="2"/>
  <c r="P18" i="2"/>
  <c r="AL15" i="2"/>
  <c r="AM15" i="2" s="1"/>
  <c r="AD19" i="2"/>
  <c r="AE19" i="2" s="1"/>
  <c r="X18" i="2"/>
  <c r="Y18" i="2" s="1"/>
  <c r="AJ18" i="2"/>
  <c r="AK18" i="2" s="1"/>
  <c r="V16" i="2"/>
  <c r="W16" i="2" s="1"/>
  <c r="AH16" i="2"/>
  <c r="AI16" i="2" s="1"/>
  <c r="AB15" i="2"/>
  <c r="AC15" i="2" s="1"/>
  <c r="AN15" i="2"/>
  <c r="AO15" i="2" s="1"/>
  <c r="R17" i="2"/>
  <c r="S17" i="2" s="1"/>
  <c r="AD17" i="2"/>
  <c r="AE17" i="2" s="1"/>
  <c r="T19" i="2"/>
  <c r="U19" i="2" s="1"/>
  <c r="AF19" i="2"/>
  <c r="AG19" i="2" s="1"/>
  <c r="Z18" i="2"/>
  <c r="AA18" i="2" s="1"/>
  <c r="AL18" i="2"/>
  <c r="AM18" i="2" s="1"/>
  <c r="V19" i="2"/>
  <c r="W19" i="2" s="1"/>
  <c r="AH19" i="2"/>
  <c r="AI19" i="2" s="1"/>
  <c r="Z16" i="2"/>
  <c r="AA16" i="2" s="1"/>
  <c r="AL16" i="2"/>
  <c r="AM16" i="2" s="1"/>
  <c r="AB18" i="2"/>
  <c r="AC18" i="2" s="1"/>
  <c r="AN18" i="2"/>
  <c r="AO18" i="2" s="1"/>
  <c r="V17" i="2"/>
  <c r="W17" i="2" s="1"/>
  <c r="AH17" i="2"/>
  <c r="AI17" i="2" s="1"/>
  <c r="V15" i="2"/>
  <c r="W15" i="2" s="1"/>
  <c r="AH15" i="2"/>
  <c r="AI15" i="2" s="1"/>
  <c r="X17" i="2"/>
  <c r="Y17" i="2" s="1"/>
  <c r="AJ17" i="2"/>
  <c r="AK17" i="2" s="1"/>
  <c r="R16" i="2"/>
  <c r="S16" i="2" s="1"/>
  <c r="AD16" i="2"/>
  <c r="AE16" i="2" s="1"/>
  <c r="T18" i="2"/>
  <c r="U18" i="2" s="1"/>
  <c r="AF18" i="2"/>
  <c r="AG18" i="2" s="1"/>
  <c r="X15" i="2"/>
  <c r="Y15" i="2" s="1"/>
  <c r="AJ15" i="2"/>
  <c r="AK15" i="2" s="1"/>
  <c r="T16" i="2"/>
  <c r="U16" i="2" s="1"/>
  <c r="AF16" i="2"/>
  <c r="AG16" i="2" s="1"/>
  <c r="X16" i="2"/>
  <c r="Y16" i="2" s="1"/>
  <c r="AJ16" i="2"/>
  <c r="AK16" i="2" s="1"/>
  <c r="R15" i="2"/>
  <c r="S15" i="2" s="1"/>
  <c r="AD15" i="2"/>
  <c r="AE15" i="2" s="1"/>
  <c r="T17" i="2"/>
  <c r="U17" i="2" s="1"/>
  <c r="AF17" i="2"/>
  <c r="AG17" i="2" s="1"/>
  <c r="T15" i="2"/>
  <c r="U15" i="2" s="1"/>
  <c r="AF15" i="2"/>
  <c r="AG15" i="2" s="1"/>
  <c r="X19" i="2"/>
  <c r="Y19" i="2" s="1"/>
  <c r="AJ19" i="2"/>
  <c r="AK19" i="2" s="1"/>
  <c r="AB16" i="2"/>
  <c r="AC16" i="2" s="1"/>
  <c r="R18" i="2"/>
  <c r="S18" i="2" s="1"/>
  <c r="AD18" i="2"/>
  <c r="AE18" i="2" s="1"/>
  <c r="Z19" i="2"/>
  <c r="AA19" i="2" s="1"/>
  <c r="AL19" i="2"/>
  <c r="AM19" i="2" s="1"/>
  <c r="Z17" i="2"/>
  <c r="AA17" i="2" s="1"/>
  <c r="AL17" i="2"/>
  <c r="AM17" i="2" s="1"/>
  <c r="AB19" i="2"/>
  <c r="AC19" i="2" s="1"/>
  <c r="AN19" i="2"/>
  <c r="AO19" i="2" s="1"/>
  <c r="V18" i="2"/>
  <c r="W18" i="2" s="1"/>
  <c r="Z15" i="2"/>
  <c r="AA15" i="2" s="1"/>
  <c r="AB17" i="2"/>
  <c r="AC17" i="2" s="1"/>
  <c r="R19" i="2"/>
  <c r="S19" i="2" s="1"/>
  <c r="Q27" i="2" l="1"/>
  <c r="Q26" i="2"/>
  <c r="Q25" i="2"/>
  <c r="Q24" i="2"/>
  <c r="Q23" i="2"/>
  <c r="AE28" i="2"/>
  <c r="AE29" i="2" s="1"/>
  <c r="C34" i="2" s="1"/>
  <c r="W28" i="2"/>
  <c r="W29" i="2" s="1"/>
  <c r="E32" i="2" s="1"/>
  <c r="S28" i="2"/>
  <c r="S29" i="2" s="1"/>
  <c r="AM28" i="2"/>
  <c r="AM29" i="2" s="1"/>
  <c r="G34" i="2" s="1"/>
  <c r="AI28" i="2"/>
  <c r="AI29" i="2" s="1"/>
  <c r="E34" i="2" s="1"/>
  <c r="AK28" i="2"/>
  <c r="AK29" i="2" s="1"/>
  <c r="F34" i="2" s="1"/>
  <c r="AO28" i="2"/>
  <c r="AO29" i="2" s="1"/>
  <c r="H34" i="2" s="1"/>
  <c r="AA28" i="2"/>
  <c r="AA29" i="2" s="1"/>
  <c r="G32" i="2" s="1"/>
  <c r="Y28" i="2"/>
  <c r="Y29" i="2" s="1"/>
  <c r="F32" i="2" s="1"/>
  <c r="AC28" i="2"/>
  <c r="AC29" i="2" s="1"/>
  <c r="H32" i="2" s="1"/>
  <c r="AG28" i="2"/>
  <c r="AG29" i="2" s="1"/>
  <c r="D34" i="2" s="1"/>
  <c r="U28" i="2"/>
  <c r="U29" i="2" s="1"/>
  <c r="D32" i="2" s="1"/>
  <c r="Q20" i="2"/>
  <c r="Q21" i="2"/>
  <c r="Q22" i="2"/>
  <c r="Q18" i="2"/>
  <c r="Q19" i="2"/>
  <c r="Q17" i="2"/>
  <c r="Q15" i="2"/>
  <c r="Q16" i="2"/>
  <c r="I34" i="2" l="1"/>
  <c r="C32" i="2"/>
  <c r="AP29" i="2"/>
  <c r="I32" i="2" l="1"/>
  <c r="J34" i="2"/>
</calcChain>
</file>

<file path=xl/sharedStrings.xml><?xml version="1.0" encoding="utf-8"?>
<sst xmlns="http://schemas.openxmlformats.org/spreadsheetml/2006/main" count="78" uniqueCount="78">
  <si>
    <t>いつから</t>
    <phoneticPr fontId="2"/>
  </si>
  <si>
    <t>いつまで</t>
    <phoneticPr fontId="2"/>
  </si>
  <si>
    <t>金額</t>
    <rPh sb="0" eb="2">
      <t>キンガク</t>
    </rPh>
    <phoneticPr fontId="2"/>
  </si>
  <si>
    <t>日数</t>
    <rPh sb="0" eb="2">
      <t>ニッスウ</t>
    </rPh>
    <phoneticPr fontId="2"/>
  </si>
  <si>
    <t>補助対象開始日</t>
    <rPh sb="0" eb="2">
      <t>ホジョ</t>
    </rPh>
    <rPh sb="2" eb="4">
      <t>タイショウ</t>
    </rPh>
    <rPh sb="4" eb="6">
      <t>カイシ</t>
    </rPh>
    <rPh sb="6" eb="7">
      <t>ビ</t>
    </rPh>
    <phoneticPr fontId="2"/>
  </si>
  <si>
    <t>補助対象終了日</t>
    <rPh sb="0" eb="2">
      <t>ホジョ</t>
    </rPh>
    <rPh sb="2" eb="4">
      <t>タイショウ</t>
    </rPh>
    <rPh sb="4" eb="7">
      <t>シュウリョウビ</t>
    </rPh>
    <phoneticPr fontId="2"/>
  </si>
  <si>
    <t>補助対象日数</t>
    <rPh sb="0" eb="4">
      <t>ホジョタイショウ</t>
    </rPh>
    <rPh sb="4" eb="6">
      <t>ニッスウ</t>
    </rPh>
    <phoneticPr fontId="2"/>
  </si>
  <si>
    <t>助成額</t>
    <rPh sb="0" eb="3">
      <t>ジョセイガク</t>
    </rPh>
    <phoneticPr fontId="2"/>
  </si>
  <si>
    <t>4月
対象日数</t>
    <rPh sb="1" eb="2">
      <t>ガツ</t>
    </rPh>
    <rPh sb="3" eb="5">
      <t>タイショウ</t>
    </rPh>
    <rPh sb="5" eb="7">
      <t>ニッスウ</t>
    </rPh>
    <phoneticPr fontId="2"/>
  </si>
  <si>
    <t>4月
助成対象額</t>
    <rPh sb="1" eb="2">
      <t>ガツ</t>
    </rPh>
    <rPh sb="3" eb="5">
      <t>ジョセイ</t>
    </rPh>
    <rPh sb="5" eb="7">
      <t>タイショウ</t>
    </rPh>
    <rPh sb="7" eb="8">
      <t>ガク</t>
    </rPh>
    <phoneticPr fontId="2"/>
  </si>
  <si>
    <t>5月
対象日数</t>
    <rPh sb="1" eb="2">
      <t>ガツ</t>
    </rPh>
    <rPh sb="3" eb="5">
      <t>タイショウ</t>
    </rPh>
    <rPh sb="5" eb="7">
      <t>ニッスウ</t>
    </rPh>
    <phoneticPr fontId="2"/>
  </si>
  <si>
    <t>5月
助成対象額</t>
    <rPh sb="1" eb="2">
      <t>ガツ</t>
    </rPh>
    <rPh sb="3" eb="5">
      <t>ジョセイ</t>
    </rPh>
    <rPh sb="5" eb="7">
      <t>タイショウ</t>
    </rPh>
    <rPh sb="7" eb="8">
      <t>ガク</t>
    </rPh>
    <phoneticPr fontId="2"/>
  </si>
  <si>
    <t>6月
対象日数</t>
    <rPh sb="1" eb="2">
      <t>ガツ</t>
    </rPh>
    <rPh sb="3" eb="5">
      <t>タイショウ</t>
    </rPh>
    <rPh sb="5" eb="7">
      <t>ニッスウ</t>
    </rPh>
    <phoneticPr fontId="2"/>
  </si>
  <si>
    <t>6月
助成対象額</t>
    <rPh sb="1" eb="2">
      <t>ガツ</t>
    </rPh>
    <rPh sb="3" eb="5">
      <t>ジョセイ</t>
    </rPh>
    <rPh sb="5" eb="7">
      <t>タイショウ</t>
    </rPh>
    <rPh sb="7" eb="8">
      <t>ガク</t>
    </rPh>
    <phoneticPr fontId="2"/>
  </si>
  <si>
    <t>7月
対象日数</t>
    <rPh sb="1" eb="2">
      <t>ガツ</t>
    </rPh>
    <rPh sb="3" eb="5">
      <t>タイショウ</t>
    </rPh>
    <rPh sb="5" eb="7">
      <t>ニッスウ</t>
    </rPh>
    <phoneticPr fontId="2"/>
  </si>
  <si>
    <t>7月
助成対象額</t>
    <rPh sb="1" eb="2">
      <t>ガツ</t>
    </rPh>
    <rPh sb="3" eb="5">
      <t>タイショウ</t>
    </rPh>
    <rPh sb="5" eb="7">
      <t>ニッスウ</t>
    </rPh>
    <phoneticPr fontId="2"/>
  </si>
  <si>
    <t>8月
対象日数</t>
    <rPh sb="1" eb="2">
      <t>ガツ</t>
    </rPh>
    <rPh sb="3" eb="5">
      <t>タイショウ</t>
    </rPh>
    <rPh sb="5" eb="7">
      <t>ニッスウ</t>
    </rPh>
    <phoneticPr fontId="2"/>
  </si>
  <si>
    <t>8月
助成対象額</t>
    <rPh sb="1" eb="2">
      <t>ガツ</t>
    </rPh>
    <rPh sb="3" eb="5">
      <t>ジョセイ</t>
    </rPh>
    <rPh sb="5" eb="7">
      <t>タイショウ</t>
    </rPh>
    <rPh sb="7" eb="8">
      <t>ガク</t>
    </rPh>
    <phoneticPr fontId="2"/>
  </si>
  <si>
    <t>9月
対象日数</t>
    <rPh sb="1" eb="2">
      <t>ガツ</t>
    </rPh>
    <rPh sb="3" eb="5">
      <t>タイショウ</t>
    </rPh>
    <rPh sb="5" eb="7">
      <t>ニッスウ</t>
    </rPh>
    <phoneticPr fontId="2"/>
  </si>
  <si>
    <t>9月
助成対象額</t>
    <rPh sb="1" eb="2">
      <t>ガツ</t>
    </rPh>
    <rPh sb="3" eb="5">
      <t>ジョセイ</t>
    </rPh>
    <rPh sb="5" eb="7">
      <t>タイショウ</t>
    </rPh>
    <rPh sb="7" eb="8">
      <t>ガク</t>
    </rPh>
    <phoneticPr fontId="2"/>
  </si>
  <si>
    <t>10月
対象日数</t>
    <rPh sb="2" eb="3">
      <t>ガツ</t>
    </rPh>
    <rPh sb="4" eb="6">
      <t>タイショウ</t>
    </rPh>
    <rPh sb="6" eb="8">
      <t>ニッスウ</t>
    </rPh>
    <phoneticPr fontId="2"/>
  </si>
  <si>
    <t>10月
助成対象額</t>
    <rPh sb="2" eb="3">
      <t>ガツ</t>
    </rPh>
    <rPh sb="4" eb="6">
      <t>ジョセイ</t>
    </rPh>
    <rPh sb="6" eb="8">
      <t>タイショウ</t>
    </rPh>
    <rPh sb="8" eb="9">
      <t>ガク</t>
    </rPh>
    <phoneticPr fontId="2"/>
  </si>
  <si>
    <t>11月
対象日数</t>
    <rPh sb="2" eb="3">
      <t>ガツ</t>
    </rPh>
    <rPh sb="4" eb="6">
      <t>タイショウ</t>
    </rPh>
    <rPh sb="6" eb="8">
      <t>ニッスウ</t>
    </rPh>
    <phoneticPr fontId="2"/>
  </si>
  <si>
    <t>11月
助成対象額</t>
    <rPh sb="2" eb="3">
      <t>ガツ</t>
    </rPh>
    <rPh sb="4" eb="6">
      <t>ジョセイ</t>
    </rPh>
    <rPh sb="6" eb="8">
      <t>タイショウ</t>
    </rPh>
    <rPh sb="8" eb="9">
      <t>ガク</t>
    </rPh>
    <phoneticPr fontId="2"/>
  </si>
  <si>
    <t>12月
対象日数</t>
    <rPh sb="2" eb="3">
      <t>ガツ</t>
    </rPh>
    <rPh sb="4" eb="6">
      <t>タイショウ</t>
    </rPh>
    <rPh sb="6" eb="8">
      <t>ニッスウ</t>
    </rPh>
    <phoneticPr fontId="2"/>
  </si>
  <si>
    <t>12月
助成対象額</t>
    <rPh sb="2" eb="3">
      <t>ガツ</t>
    </rPh>
    <rPh sb="4" eb="6">
      <t>ジョセイ</t>
    </rPh>
    <rPh sb="6" eb="8">
      <t>タイショウ</t>
    </rPh>
    <rPh sb="8" eb="9">
      <t>ガク</t>
    </rPh>
    <phoneticPr fontId="2"/>
  </si>
  <si>
    <t>1月
対象日数</t>
    <rPh sb="1" eb="2">
      <t>ガツ</t>
    </rPh>
    <rPh sb="3" eb="5">
      <t>タイショウ</t>
    </rPh>
    <rPh sb="5" eb="7">
      <t>ニッスウ</t>
    </rPh>
    <phoneticPr fontId="2"/>
  </si>
  <si>
    <t>1月
助成対象額</t>
    <rPh sb="1" eb="2">
      <t>ガツ</t>
    </rPh>
    <rPh sb="3" eb="5">
      <t>ジョセイ</t>
    </rPh>
    <rPh sb="5" eb="7">
      <t>タイショウ</t>
    </rPh>
    <rPh sb="7" eb="8">
      <t>ガク</t>
    </rPh>
    <phoneticPr fontId="2"/>
  </si>
  <si>
    <t>2月
対象日数</t>
    <rPh sb="1" eb="2">
      <t>ガツ</t>
    </rPh>
    <rPh sb="3" eb="5">
      <t>タイショウ</t>
    </rPh>
    <rPh sb="5" eb="7">
      <t>ニッスウ</t>
    </rPh>
    <phoneticPr fontId="2"/>
  </si>
  <si>
    <t>2月
助成対象額</t>
    <rPh sb="1" eb="2">
      <t>ガツ</t>
    </rPh>
    <rPh sb="3" eb="5">
      <t>ジョセイ</t>
    </rPh>
    <rPh sb="5" eb="7">
      <t>タイショウ</t>
    </rPh>
    <rPh sb="7" eb="8">
      <t>ガク</t>
    </rPh>
    <phoneticPr fontId="2"/>
  </si>
  <si>
    <t>3月
対象日数</t>
    <rPh sb="1" eb="2">
      <t>ガツ</t>
    </rPh>
    <rPh sb="3" eb="5">
      <t>タイショウ</t>
    </rPh>
    <rPh sb="5" eb="7">
      <t>ニッスウ</t>
    </rPh>
    <phoneticPr fontId="2"/>
  </si>
  <si>
    <t>3月
助成対象額</t>
    <rPh sb="1" eb="2">
      <t>ガツ</t>
    </rPh>
    <rPh sb="3" eb="5">
      <t>ジョセイ</t>
    </rPh>
    <rPh sb="5" eb="7">
      <t>タイショウ</t>
    </rPh>
    <rPh sb="7" eb="8">
      <t>ガク</t>
    </rPh>
    <phoneticPr fontId="2"/>
  </si>
  <si>
    <t>助成額計</t>
    <rPh sb="0" eb="3">
      <t>ジョセイガク</t>
    </rPh>
    <rPh sb="3" eb="4">
      <t>ケイ</t>
    </rPh>
    <phoneticPr fontId="2"/>
  </si>
  <si>
    <t>補助金額</t>
    <rPh sb="0" eb="2">
      <t>ホジョ</t>
    </rPh>
    <rPh sb="2" eb="4">
      <t>キンガク</t>
    </rPh>
    <phoneticPr fontId="2"/>
  </si>
  <si>
    <t>①</t>
    <phoneticPr fontId="2"/>
  </si>
  <si>
    <t>②</t>
    <phoneticPr fontId="2"/>
  </si>
  <si>
    <t>定期券①</t>
    <rPh sb="0" eb="3">
      <t>テイキケン</t>
    </rPh>
    <phoneticPr fontId="2"/>
  </si>
  <si>
    <t>定期券②</t>
    <rPh sb="0" eb="3">
      <t>テイキケン</t>
    </rPh>
    <phoneticPr fontId="2"/>
  </si>
  <si>
    <t>定期券③</t>
    <rPh sb="0" eb="3">
      <t>テイキケン</t>
    </rPh>
    <phoneticPr fontId="2"/>
  </si>
  <si>
    <t>定期券④</t>
    <rPh sb="0" eb="3">
      <t>テイキケン</t>
    </rPh>
    <phoneticPr fontId="2"/>
  </si>
  <si>
    <t>定期券⑤</t>
    <rPh sb="0" eb="3">
      <t>テイキケン</t>
    </rPh>
    <phoneticPr fontId="2"/>
  </si>
  <si>
    <t>定期券⑥</t>
    <rPh sb="0" eb="3">
      <t>テイキケン</t>
    </rPh>
    <phoneticPr fontId="2"/>
  </si>
  <si>
    <t>定期券⑦</t>
    <rPh sb="0" eb="3">
      <t>テイキケン</t>
    </rPh>
    <phoneticPr fontId="2"/>
  </si>
  <si>
    <t>定期券⑧</t>
    <rPh sb="0" eb="3">
      <t>テイキケン</t>
    </rPh>
    <phoneticPr fontId="2"/>
  </si>
  <si>
    <t>令和７年度通学費助成金計算シート</t>
    <rPh sb="0" eb="2">
      <t>レイワ</t>
    </rPh>
    <rPh sb="3" eb="5">
      <t>ネンド</t>
    </rPh>
    <rPh sb="5" eb="11">
      <t>ツウガクヒジョセイキン</t>
    </rPh>
    <rPh sb="11" eb="13">
      <t>ケイサン</t>
    </rPh>
    <phoneticPr fontId="2"/>
  </si>
  <si>
    <t>③</t>
    <phoneticPr fontId="2"/>
  </si>
  <si>
    <t>下記入力表の①から③に入力してください。</t>
    <rPh sb="0" eb="5">
      <t>カキニュウリョクヒョウ</t>
    </rPh>
    <rPh sb="11" eb="13">
      <t>ニュウリョク</t>
    </rPh>
    <phoneticPr fontId="2"/>
  </si>
  <si>
    <t>①定期券利用可能期間の　「いつから」　例：2025/4/8　</t>
    <rPh sb="1" eb="4">
      <t>テイキケン</t>
    </rPh>
    <rPh sb="4" eb="10">
      <t>リヨウカノウキカン</t>
    </rPh>
    <rPh sb="19" eb="20">
      <t>レイ</t>
    </rPh>
    <phoneticPr fontId="2"/>
  </si>
  <si>
    <t>②定期券利用可能期間の　「いつまで」　例：2025/7/7</t>
    <rPh sb="1" eb="4">
      <t>テイキケン</t>
    </rPh>
    <rPh sb="4" eb="10">
      <t>リヨウカノウキカン</t>
    </rPh>
    <rPh sb="19" eb="20">
      <t>レイ</t>
    </rPh>
    <phoneticPr fontId="2"/>
  </si>
  <si>
    <t>③定期券購入金額　　　　　　　　　　　例：29500</t>
    <rPh sb="1" eb="4">
      <t>テイキケン</t>
    </rPh>
    <rPh sb="4" eb="6">
      <t>コウニュウ</t>
    </rPh>
    <rPh sb="6" eb="8">
      <t>キンガク</t>
    </rPh>
    <rPh sb="19" eb="20">
      <t>レイ</t>
    </rPh>
    <phoneticPr fontId="2"/>
  </si>
  <si>
    <t>対象期間の定期券１枚につき１行入力してください。</t>
    <rPh sb="0" eb="4">
      <t>タイショウキカン</t>
    </rPh>
    <rPh sb="5" eb="8">
      <t>テイキケン</t>
    </rPh>
    <rPh sb="9" eb="10">
      <t>マイ</t>
    </rPh>
    <rPh sb="14" eb="15">
      <t>ギョウ</t>
    </rPh>
    <rPh sb="15" eb="17">
      <t>ニュウリョク</t>
    </rPh>
    <phoneticPr fontId="2"/>
  </si>
  <si>
    <t>４月</t>
    <rPh sb="1" eb="2">
      <t>ガツ</t>
    </rPh>
    <phoneticPr fontId="2"/>
  </si>
  <si>
    <t>５月</t>
    <rPh sb="1" eb="2">
      <t>ガツ</t>
    </rPh>
    <phoneticPr fontId="2"/>
  </si>
  <si>
    <t>６月</t>
    <rPh sb="1" eb="2">
      <t>ガツ</t>
    </rPh>
    <phoneticPr fontId="2"/>
  </si>
  <si>
    <t>７月</t>
    <rPh sb="1" eb="2">
      <t>ガツ</t>
    </rPh>
    <phoneticPr fontId="2"/>
  </si>
  <si>
    <t>８月</t>
    <rPh sb="1" eb="2">
      <t>ガツ</t>
    </rPh>
    <phoneticPr fontId="2"/>
  </si>
  <si>
    <t>９月</t>
    <rPh sb="1" eb="2">
      <t>ガツ</t>
    </rPh>
    <phoneticPr fontId="2"/>
  </si>
  <si>
    <t>計算結果</t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</si>
  <si>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</si>
  <si>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</si>
  <si>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</si>
  <si>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</si>
  <si>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</si>
  <si>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３月</t>
    <rPh sb="1" eb="2">
      <t>ガツ</t>
    </rPh>
    <phoneticPr fontId="2"/>
  </si>
  <si>
    <t>４～９月計</t>
    <rPh sb="3" eb="4">
      <t>ガツ</t>
    </rPh>
    <rPh sb="4" eb="5">
      <t>ケイ</t>
    </rPh>
    <phoneticPr fontId="2"/>
  </si>
  <si>
    <t>10～３月計</t>
    <rPh sb="4" eb="5">
      <t>ガツ</t>
    </rPh>
    <rPh sb="5" eb="6">
      <t>ケイ</t>
    </rPh>
    <phoneticPr fontId="2"/>
  </si>
  <si>
    <t>４～３月計</t>
    <rPh sb="3" eb="4">
      <t>ガツ</t>
    </rPh>
    <rPh sb="4" eb="5">
      <t>ケイ</t>
    </rPh>
    <phoneticPr fontId="2"/>
  </si>
  <si>
    <t>注意事項</t>
    <rPh sb="0" eb="4">
      <t>チュウイジコウ</t>
    </rPh>
    <phoneticPr fontId="2"/>
  </si>
  <si>
    <t>※卒業学年は卒業式の日までが対象です。</t>
    <rPh sb="1" eb="5">
      <t>ソツギョウガクネン</t>
    </rPh>
    <rPh sb="6" eb="9">
      <t>ソツギョウシキ</t>
    </rPh>
    <rPh sb="10" eb="11">
      <t>ヒ</t>
    </rPh>
    <rPh sb="14" eb="16">
      <t>タイショウ</t>
    </rPh>
    <phoneticPr fontId="2"/>
  </si>
  <si>
    <t>　卒業式の日以後の定期券を購入していても②「いつまで」に卒業式の日を入力してください。</t>
    <rPh sb="1" eb="4">
      <t>ソツギョウシキ</t>
    </rPh>
    <rPh sb="5" eb="6">
      <t>ヒ</t>
    </rPh>
    <rPh sb="6" eb="8">
      <t>イゴ</t>
    </rPh>
    <rPh sb="9" eb="12">
      <t>テイキケン</t>
    </rPh>
    <rPh sb="13" eb="15">
      <t>コウニュウ</t>
    </rPh>
    <rPh sb="28" eb="31">
      <t>ソツギョウシキ</t>
    </rPh>
    <rPh sb="32" eb="33">
      <t>ヒ</t>
    </rPh>
    <rPh sb="34" eb="36">
      <t>ニュウリョク</t>
    </rPh>
    <phoneticPr fontId="2"/>
  </si>
  <si>
    <t>定期券⑨</t>
    <rPh sb="0" eb="3">
      <t>テイキケン</t>
    </rPh>
    <phoneticPr fontId="2"/>
  </si>
  <si>
    <t>定期券⑩</t>
    <rPh sb="0" eb="3">
      <t>テイキケン</t>
    </rPh>
    <phoneticPr fontId="2"/>
  </si>
  <si>
    <t>定期券⑪</t>
    <rPh sb="0" eb="3">
      <t>テイキケン</t>
    </rPh>
    <phoneticPr fontId="2"/>
  </si>
  <si>
    <t>定期券⑫</t>
    <rPh sb="0" eb="3">
      <t>テイキケン</t>
    </rPh>
    <phoneticPr fontId="2"/>
  </si>
  <si>
    <t>定期券⑬</t>
    <rPh sb="0" eb="3">
      <t>テイキケン</t>
    </rPh>
    <phoneticPr fontId="2"/>
  </si>
  <si>
    <t>各月の助成金額を計算し、４～９月分、10～３月分、４～３月（１年）分それぞれの合計を表示します。</t>
    <rPh sb="0" eb="2">
      <t>カクツキ</t>
    </rPh>
    <rPh sb="3" eb="7">
      <t>ジョセイキンガク</t>
    </rPh>
    <rPh sb="8" eb="10">
      <t>ケイサン</t>
    </rPh>
    <rPh sb="15" eb="17">
      <t>ガツブン</t>
    </rPh>
    <rPh sb="22" eb="24">
      <t>ガツブン</t>
    </rPh>
    <rPh sb="28" eb="29">
      <t>ガツ</t>
    </rPh>
    <rPh sb="31" eb="32">
      <t>ネン</t>
    </rPh>
    <rPh sb="33" eb="34">
      <t>ブン</t>
    </rPh>
    <rPh sb="39" eb="41">
      <t>ゴウケイ</t>
    </rPh>
    <rPh sb="42" eb="44">
      <t>ヒョウジ</t>
    </rPh>
    <phoneticPr fontId="2"/>
  </si>
  <si>
    <t>申請しようとする区分の金額を「申請額・請求額」欄に記入してください。</t>
    <rPh sb="0" eb="2">
      <t>シンセイ</t>
    </rPh>
    <rPh sb="8" eb="10">
      <t>クブン</t>
    </rPh>
    <rPh sb="11" eb="13">
      <t>キンガク</t>
    </rPh>
    <rPh sb="15" eb="17">
      <t>シンセイ</t>
    </rPh>
    <rPh sb="17" eb="18">
      <t>ガク</t>
    </rPh>
    <rPh sb="19" eb="22">
      <t>セイキュウガク</t>
    </rPh>
    <rPh sb="23" eb="24">
      <t>ラン</t>
    </rPh>
    <rPh sb="25" eb="27">
      <t>キニュウ</t>
    </rPh>
    <phoneticPr fontId="2"/>
  </si>
  <si>
    <t>→　ここからは非表示</t>
    <rPh sb="7" eb="10">
      <t>ヒヒョウジ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</si>
</sst>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&quot;△ &quot;#,##0"/>
    <numFmt numFmtId="177" formatCode="0.00_);[Red]\(0.00\)"/>
    <numFmt numFmtId="178" formatCode="0_);[Red]\(0\)"/>
    <numFmt numFmtId="179" formatCode="#,##0_);[Red]\(#,##0\)"/>
  </numFmts>
  <fonts count="8" x14ac:knownFonts="1">
    <font>
      <sz val="11"/>
      <color theme="1"/>
      <name val="游ゴシック"/>
      <family val="2"/>
      <charset val="128"/>
      <scheme val="minor"/>
    </font>
    <font>
      <sz val="9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sz val="9"/>
      <color rgb="FFEE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3" fillId="0" borderId="0" xfId="0" applyFont="1">
      <alignment vertical="center"/>
    </xf>
    <xf numFmtId="0" fontId="1" fillId="0" borderId="2" xfId="0" applyFont="1" applyBorder="1">
      <alignment vertical="center"/>
    </xf>
    <xf numFmtId="176" fontId="0" fillId="0" borderId="2" xfId="0" applyNumberFormat="1" applyBorder="1">
      <alignment vertical="center"/>
    </xf>
    <xf numFmtId="177" fontId="4" fillId="0" borderId="1" xfId="0" applyNumberFormat="1" applyFont="1" applyBorder="1">
      <alignment vertical="center"/>
    </xf>
    <xf numFmtId="176" fontId="0" fillId="0" borderId="3" xfId="0" applyNumberForma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1" xfId="0" applyBorder="1">
      <alignment vertical="center"/>
    </xf>
    <xf numFmtId="178" fontId="3" fillId="0" borderId="0" xfId="0" applyNumberFormat="1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179" fontId="3" fillId="0" borderId="0" xfId="0" applyNumberFormat="1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9" fontId="6" fillId="0" borderId="4" xfId="0" applyNumberFormat="1" applyFont="1" applyBorder="1" applyAlignment="1">
      <alignment horizontal="right" vertical="center"/>
    </xf>
    <xf numFmtId="179" fontId="6" fillId="0" borderId="6" xfId="0" applyNumberFormat="1" applyFont="1" applyBorder="1" applyAlignment="1">
      <alignment horizontal="right" vertical="center"/>
    </xf>
    <xf numFmtId="179" fontId="3" fillId="0" borderId="10" xfId="0" applyNumberFormat="1" applyFont="1" applyBorder="1" applyAlignment="1">
      <alignment horizontal="right" vertical="center"/>
    </xf>
    <xf numFmtId="0" fontId="3" fillId="3" borderId="9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14" fontId="3" fillId="0" borderId="6" xfId="0" applyNumberFormat="1" applyFont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4682A-090F-44BB-8666-390F163AF2E4}">
  <dimension ref="B2:AP47"/>
  <sheetViews>
    <sheetView tabSelected="1" topLeftCell="A5" zoomScale="110" zoomScaleNormal="110" workbookViewId="0">
      <selection activeCell="L5" sqref="L5"/>
    </sheetView>
  </sheetViews>
  <sheetFormatPr defaultColWidth="9" defaultRowHeight="13" x14ac:dyDescent="0.55000000000000004"/>
  <cols>
    <col min="1" max="1" width="3.58203125" style="8" customWidth="1"/>
    <col min="2" max="2" width="10.58203125" style="8" customWidth="1"/>
    <col min="3" max="8" width="8.58203125" style="8" customWidth="1"/>
    <col min="9" max="10" width="10.58203125" style="8" customWidth="1"/>
    <col min="11" max="11" width="8.58203125" style="8" customWidth="1"/>
    <col min="12" max="12" width="5.58203125" style="8" customWidth="1"/>
    <col min="13" max="42" width="10.58203125" style="8" hidden="1" customWidth="1"/>
    <col min="43" max="16384" width="9" style="8"/>
  </cols>
  <sheetData>
    <row r="2" spans="2:41" ht="20" customHeight="1" x14ac:dyDescent="0.55000000000000004">
      <c r="B2" s="8" t="s">
        <v>44</v>
      </c>
    </row>
    <row r="3" spans="2:41" ht="15" customHeight="1" x14ac:dyDescent="0.55000000000000004"/>
    <row r="4" spans="2:41" ht="20" customHeight="1" x14ac:dyDescent="0.55000000000000004">
      <c r="B4" s="21" t="s">
        <v>46</v>
      </c>
    </row>
    <row r="5" spans="2:41" ht="20" customHeight="1" x14ac:dyDescent="0.55000000000000004">
      <c r="B5" s="21" t="s">
        <v>47</v>
      </c>
    </row>
    <row r="6" spans="2:41" ht="20" customHeight="1" x14ac:dyDescent="0.55000000000000004">
      <c r="B6" s="21" t="s">
        <v>48</v>
      </c>
    </row>
    <row r="7" spans="2:41" ht="20" customHeight="1" x14ac:dyDescent="0.55000000000000004">
      <c r="B7" s="21" t="s">
        <v>49</v>
      </c>
    </row>
    <row r="8" spans="2:41" ht="15" customHeight="1" x14ac:dyDescent="0.55000000000000004">
      <c r="B8" s="21"/>
    </row>
    <row r="9" spans="2:41" ht="20" customHeight="1" x14ac:dyDescent="0.55000000000000004">
      <c r="B9" s="21" t="s">
        <v>50</v>
      </c>
    </row>
    <row r="10" spans="2:41" ht="20" customHeight="1" x14ac:dyDescent="0.55000000000000004">
      <c r="B10" s="21" t="s">
        <v>75</v>
      </c>
    </row>
    <row r="11" spans="2:41" ht="20" customHeight="1" x14ac:dyDescent="0.55000000000000004">
      <c r="B11" s="21" t="s">
        <v>76</v>
      </c>
    </row>
    <row r="12" spans="2:41" ht="15" customHeight="1" x14ac:dyDescent="0.55000000000000004"/>
    <row r="13" spans="2:41" ht="20" customHeight="1" x14ac:dyDescent="0.55000000000000004">
      <c r="C13" s="30" t="s">
        <v>34</v>
      </c>
      <c r="D13" s="30"/>
      <c r="E13" s="30" t="s">
        <v>35</v>
      </c>
      <c r="F13" s="30"/>
      <c r="G13" s="30" t="s">
        <v>45</v>
      </c>
      <c r="H13" s="30"/>
      <c r="I13" s="18"/>
      <c r="J13" s="18"/>
      <c r="K13" s="18"/>
      <c r="L13" s="18"/>
      <c r="M13" s="29" t="s">
        <v>77</v>
      </c>
    </row>
    <row r="14" spans="2:41" s="3" customFormat="1" ht="20" customHeight="1" x14ac:dyDescent="0.55000000000000004">
      <c r="B14" s="19"/>
      <c r="C14" s="34" t="s">
        <v>0</v>
      </c>
      <c r="D14" s="34"/>
      <c r="E14" s="34" t="s">
        <v>1</v>
      </c>
      <c r="F14" s="34"/>
      <c r="G14" s="34" t="s">
        <v>2</v>
      </c>
      <c r="H14" s="34"/>
      <c r="M14" s="1" t="s">
        <v>3</v>
      </c>
      <c r="N14" s="1" t="s">
        <v>4</v>
      </c>
      <c r="O14" s="1" t="s">
        <v>5</v>
      </c>
      <c r="P14" s="1" t="s">
        <v>6</v>
      </c>
      <c r="Q14" s="1" t="s">
        <v>7</v>
      </c>
      <c r="R14" s="2" t="s">
        <v>8</v>
      </c>
      <c r="S14" s="2" t="s">
        <v>9</v>
      </c>
      <c r="T14" s="2" t="s">
        <v>10</v>
      </c>
      <c r="U14" s="2" t="s">
        <v>11</v>
      </c>
      <c r="V14" s="2" t="s">
        <v>12</v>
      </c>
      <c r="W14" s="2" t="s">
        <v>13</v>
      </c>
      <c r="X14" s="2" t="s">
        <v>14</v>
      </c>
      <c r="Y14" s="2" t="s">
        <v>15</v>
      </c>
      <c r="Z14" s="2" t="s">
        <v>16</v>
      </c>
      <c r="AA14" s="2" t="s">
        <v>17</v>
      </c>
      <c r="AB14" s="2" t="s">
        <v>18</v>
      </c>
      <c r="AC14" s="2" t="s">
        <v>19</v>
      </c>
      <c r="AD14" s="2" t="s">
        <v>20</v>
      </c>
      <c r="AE14" s="2" t="s">
        <v>21</v>
      </c>
      <c r="AF14" s="2" t="s">
        <v>22</v>
      </c>
      <c r="AG14" s="2" t="s">
        <v>23</v>
      </c>
      <c r="AH14" s="2" t="s">
        <v>24</v>
      </c>
      <c r="AI14" s="2" t="s">
        <v>25</v>
      </c>
      <c r="AJ14" s="2" t="s">
        <v>26</v>
      </c>
      <c r="AK14" s="2" t="s">
        <v>27</v>
      </c>
      <c r="AL14" s="2" t="s">
        <v>28</v>
      </c>
      <c r="AM14" s="2" t="s">
        <v>29</v>
      </c>
      <c r="AN14" s="2" t="s">
        <v>30</v>
      </c>
      <c r="AO14" s="2" t="s">
        <v>31</v>
      </c>
    </row>
    <row r="15" spans="2:41" ht="20" customHeight="1" x14ac:dyDescent="0.55000000000000004">
      <c r="B15" s="17" t="s">
        <v>36</v>
      </c>
      <c r="C15" s="36"/>
      <c r="D15" s="36"/>
      <c r="E15" s="36"/>
      <c r="F15" s="36"/>
      <c r="G15" s="35"/>
      <c r="H15" s="35"/>
      <c r="I15" s="18"/>
      <c r="J15" s="18"/>
      <c r="K15" s="18"/>
      <c r="L15" s="18"/>
      <c r="M15" s="4">
        <f t="shared" ref="M15:M22" si="0">E15-C15+1</f>
        <v>1</v>
      </c>
      <c r="N15" s="5">
        <f t="shared" ref="N15:N22" si="1">IF(C15&lt;DATEVALUE("2025/4/1"),DATEVALUE("2025/4/1"),C15)</f>
        <v>45748</v>
      </c>
      <c r="O15" s="5">
        <f t="shared" ref="O15:O22" si="2">IF(E15&gt;DATEVALUE("2026/3/31"),DATEVALUE("2026/3/31"),E15)</f>
        <v>0</v>
      </c>
      <c r="P15" s="6">
        <f t="shared" ref="P15:P18" si="3">O15-N15+1</f>
        <v>-45747</v>
      </c>
      <c r="Q15" s="6">
        <f>SUM(S15,U15,W15,Y15,AA15,AC15,AE15,AG15,AI15,AK15,AM15,AO15)</f>
        <v>0</v>
      </c>
      <c r="R15" s="6">
        <f>IF(AND(N15&lt;=DATE(2025,4,30), O15&gt;=DATE(2025,4,1)),
   IF(AND(N15&lt;DATE(2025,4,1), O15&gt;DATE(2025,4,30)), 30,
      IF(AND(N15&lt;DATE(2025,4,1), O15&lt;DATE(2025,5,1)), O15-DATE(2025,3,31),
         IF(AND(N15&gt;DATE(2025,3,31), O15&gt;DATE(2025,4,30)), DATE(2025,5,1)-N15,
            IF(AND(N15&gt;DATE(2025,3,31), O15&lt;DATE(2025,5,1)), O15-N15+1, 0)
         )
      )
   ), 0)</f>
        <v>0</v>
      </c>
      <c r="S15" s="7">
        <f t="shared" ref="S15:S22" si="4">R15/M15*G15</f>
        <v>0</v>
      </c>
      <c r="T15" s="6">
        <f>IF(AND(N15&lt;=DATE(2025,5,31), O15&gt;=DATE(2025,5,1)),
   IF(AND(N15&lt;DATE(2025,5,1), O15&gt;DATE(2025,5,31)), 31,
      IF(AND(N15&lt;DATE(2025,5,1), O15&lt;DATE(2025,6,1)), O15-DATE(2025,4,30),
         IF(AND(N15&gt;DATE(2025,4,30), O15&gt;DATE(2025,5,31)), DATE(2025,6,1)-N15,
            IF(AND(N15&gt;DATE(2025,4,30), O15&lt;DATE(2025,6,1)), O15-N15+1, 0)
         )
      )
   ), 0)</f>
        <v>0</v>
      </c>
      <c r="U15" s="7">
        <f t="shared" ref="U15:U22" si="5">T15/M15*G15</f>
        <v>0</v>
      </c>
      <c r="V15" s="6">
        <f>IF(AND(N15&lt;=DATE(2025,6,30), O15&gt;=DATE(2025,6,1)),
   IF(AND(N15&lt;DATE(2025,6,1), O15&gt;DATE(2025,6,30)), 30,
      IF(AND(N15&lt;DATE(2025,6,1), O15&lt;DATE(2025,7,1)), O15-DATE(2025,5,31),
         IF(AND(N15&gt;DATE(2025,5,31), O15&gt;DATE(2025,6,30)), DATE(2025,7,1)-N15,
            IF(AND(N15&gt;DATE(2025,5,31), O15&lt;DATE(2025,7,1)), O15-N15+1, 0)
         )
      )
   ), 0)</f>
        <v>0</v>
      </c>
      <c r="W15" s="7">
        <f t="shared" ref="W15:W22" si="6">V15/M15*G15</f>
        <v>0</v>
      </c>
      <c r="X15" s="6">
        <f>IF(AND(N15&lt;=DATE(2025,7,31), O15&gt;=DATE(2025,7,1)),
   IF(AND(N15&lt;DATE(2025,7,1), O15&gt;DATE(2025,7,31)), 31,
      IF(AND(N15&lt;DATE(2025,7,1), O15&lt;DATE(2025,8,1)), O15-DATE(2025,6,30),
         IF(AND(N15&gt;DATE(2025,6,30), O15&gt;DATE(2025,7,31)), DATE(2025,8,1)-N15,
            IF(AND(N15&gt;DATE(2025,6,30), O15&lt;DATE(2025,8,1)), O15-N15+1, 0)
         )
      )
   ), 0)</f>
        <v>0</v>
      </c>
      <c r="Y15" s="7">
        <f t="shared" ref="Y15:Y22" si="7">X15/M15*G15</f>
        <v>0</v>
      </c>
      <c r="Z15" s="6">
        <f>IF(AND(N15&lt;=DATE(2025,8,31), O15&gt;=DATE(2025,8,1)),
   IF(AND(N15&lt;DATE(2025,8,1), O15&gt;DATE(2025,8,31)), 31,
      IF(AND(N15&lt;DATE(2025,8,1), O15&lt;DATE(2025,9,1)), O15-DATE(2025,7,31),
         IF(AND(N15&gt;DATE(2025,7,31), O15&gt;DATE(2025,8,31)), DATE(2025,9,1)-N15,
            IF(AND(N15&gt;DATE(2025,7,31), O15&lt;DATE(2025,9,1)), O15-N15+1, 0)
         )
      )
   ), 0)</f>
        <v>0</v>
      </c>
      <c r="AA15" s="7">
        <f t="shared" ref="AA15:AA22" si="8">Z15/M15*G15</f>
        <v>0</v>
      </c>
      <c r="AB15" s="6">
        <f>IF(AND(N15&lt;=DATE(2025,9,30), O15&gt;=DATE(2025,9,1)),
   IF(AND(N15&lt;DATE(2025,9,1), O15&gt;DATE(2025,9,30)), 30,
      IF(AND(N15&lt;DATE(2025,9,1), O15&lt;DATE(2025,10,1)), O15-DATE(2025,8,31),
         IF(AND(N15&gt;DATE(2025,8,31), O15&gt;DATE(2025,9,30)), DATE(2025,10,1)-N15,
            IF(AND(N15&gt;DATE(2025,8,31), O15&lt;DATE(2025,10,1)), O15-N15+1, 0)
         )
      )
   ), 0)</f>
        <v>0</v>
      </c>
      <c r="AC15" s="7">
        <f t="shared" ref="AC15:AC22" si="9">AB15/M15*G15</f>
        <v>0</v>
      </c>
      <c r="AD15" s="6">
        <f>IF(AND(N15&lt;=DATE(2025,10,31), O15&gt;=DATE(2025,10,1)),
   IF(AND(N15&lt;DATE(2025,10,1), O15&gt;DATE(2025,10,31)), 31,
      IF(AND(N15&lt;DATE(2025,10,1), O15&lt;DATE(2025,11,1)), O15-DATE(2025,9,30),
         IF(AND(N15&gt;DATE(2025,9,30), O15&gt;DATE(2025,10,31)), DATE(2025,11,1)-N15,
            IF(AND(N15&gt;DATE(2025,9,30), O15&lt;DATE(2025,11,1)), O15-N15+1, 0)
         )
      )
   ), 0)</f>
        <v>0</v>
      </c>
      <c r="AE15" s="7">
        <f t="shared" ref="AE15:AE22" si="10">AD15/M15*G15</f>
        <v>0</v>
      </c>
      <c r="AF15" s="6">
        <f>IF(AND(N15&lt;=DATE(2025,11,30), O15&gt;=DATE(2025,11,1)),
   IF(AND(N15&lt;DATE(2025,11,1), O15&gt;DATE(2025,11,30)), 30,
     IF(AND(N15&lt;DATE(2025,11,1),O15&lt;DATE(2025,12,1)), O15-DATE(2025,10,31),
     IF(AND(N15&gt;DATE(2025,10,31), O15&gt;DATE(2025,11,31)), DATE(2025,12,1)-N15,
            IF(AND(N15&gt;DATE(2025,10,31), O15&lt;DATE(2025,12,1)), O15-N15+1, 0)
         )
      )
   ), 0)</f>
        <v>0</v>
      </c>
      <c r="AG15" s="7">
        <f t="shared" ref="AG15:AG22" si="11">AF15/M15*G15</f>
        <v>0</v>
      </c>
      <c r="AH15" s="6">
        <f>IF(AND(N15&lt;=DATE(2025,12,31), O15&gt;=DATE(2025,12,1)),
   IF(AND(N15&lt;DATE(2025,12,1), O15&gt;DATE(2025,12,31)), 31,
     IF(AND(N15&lt;DATE(2025,12,1), O15&lt;DATE(2026,1,1)), O15-DATE(2025,11,30),
     IF(AND(N15&gt;DATE(2025,11,30), O15&gt;DATE(2025,12,31)), DATE(2026,1,1)-N15,
            IF(AND(N15&gt;DATE(2025,11,30), O15&lt;DATE(2026,1,1)), O15-N15+1, 0)
         )
      )
   ), 0)</f>
        <v>0</v>
      </c>
      <c r="AI15" s="7">
        <f t="shared" ref="AI15:AI22" si="12">AH15/M15*G15</f>
        <v>0</v>
      </c>
      <c r="AJ15" s="6">
        <f>IF(AND(N15&lt;=DATE(2026,1,31), O15&gt;=DATE(2026,1,1)),
   IF(AND(N15&lt;DATE(2026,1,1), O15&gt;DATE(2026,1,31)), 31,
     IF(AND(N15&lt;DATE(2026,1,1), O15&lt;DATE(2026,2,1)), O15-DATE(2025,12,31),
     IF(AND(N15&gt;DATE(2025,12,31), O15&gt;DATE(2026,2,1)), DATE(2026,2,1)-N15,
            IF(AND(N15&gt;DATE(2025,12,31), O15&lt;DATE(2026,2,1)), O15-N15+1, 0)
         )
      )
   ), 0)</f>
        <v>0</v>
      </c>
      <c r="AK15" s="7">
        <f t="shared" ref="AK15:AK22" si="13">AJ15/M15*G15</f>
        <v>0</v>
      </c>
      <c r="AL15" s="6">
        <f>IF(AND(N15&lt;=DATE(2026,2,28), O15&gt;=DATE(2026,2,1)),
   IF(AND(N15&lt;DATE(2026,2,1), O15&gt;DATE(2026,2,28)), 28,
      IF(AND(N15&lt;DATE(2026,2,1), O15&lt;DATE(2026,3,1)), O15-DATE(2026,1,31),
         IF(AND(N15&gt;DATE(2026,1,31), O15&gt;DATE(2026,2,28)), DATE(2026,3,1)-N15,
            IF(AND(N15&gt;DATE(2026,1,31), O15&lt;DATE(2026,3,1)), O15-N15+1, 0)
         )
      )
   ), 0)</f>
        <v>0</v>
      </c>
      <c r="AM15" s="7">
        <f t="shared" ref="AM15:AM22" si="14">AL15/M15*G15</f>
        <v>0</v>
      </c>
      <c r="AN15" s="6">
        <f>IF(AND(N15&lt;=DATE(2026,3,31),O15&gt;=DATE(2026,3,1)),
   IF(AND(N15&lt;DATE(2026,3,1),O15&gt;DATE(2026,3,31)), 31,
     IF(AND(N15&lt;DATE(2026,3,1), O15&lt;DATE(2026,4,1)), O15-DATE(2026,2,28),
     IF(AND(N15&gt;DATE(2026,2,28),O15&gt;DATE(2026,3,31)), DATE(2026,4,1)-N15,
            IF(AND(N15&gt;DATE(2026,2,28),O15&lt;DATE(2026,4,1)), O15-N15+1, 0)
         )
      )
   ), 0)</f>
        <v>0</v>
      </c>
      <c r="AO15" s="7">
        <f t="shared" ref="AO15:AO22" si="15">AN15/M15*G15</f>
        <v>0</v>
      </c>
    </row>
    <row r="16" spans="2:41" ht="20" customHeight="1" x14ac:dyDescent="0.55000000000000004">
      <c r="B16" s="17" t="s">
        <v>37</v>
      </c>
      <c r="C16" s="36"/>
      <c r="D16" s="36"/>
      <c r="E16" s="36"/>
      <c r="F16" s="36"/>
      <c r="G16" s="35"/>
      <c r="H16" s="35"/>
      <c r="I16" s="18"/>
      <c r="J16" s="18"/>
      <c r="K16" s="18"/>
      <c r="L16" s="18"/>
      <c r="M16" s="4">
        <f t="shared" si="0"/>
        <v>1</v>
      </c>
      <c r="N16" s="5">
        <f t="shared" si="1"/>
        <v>45748</v>
      </c>
      <c r="O16" s="5">
        <f t="shared" si="2"/>
        <v>0</v>
      </c>
      <c r="P16" s="6">
        <f t="shared" si="3"/>
        <v>-45747</v>
      </c>
      <c r="Q16" s="6">
        <f t="shared" ref="Q16:Q19" si="16">SUM(S16,U16,W16,Y16,AA16,AC16,AE16,AG16,AI16,AK16,AM16,AO16)</f>
        <v>0</v>
      </c>
      <c r="R16" s="6">
        <f t="shared" ref="R16:R19" si="17">IF(AND(N16&lt;=DATE(2025,4,30), O16&gt;=DATE(2025,4,1)),
   IF(AND(N16&lt;DATE(2025,4,1), O16&gt;DATE(2025,4,30)), 30,
      IF(AND(N16&lt;DATE(2025,4,1), O16&lt;DATE(2025,5,1)), O16-DATE(2025,3,31),
         IF(AND(N16&gt;DATE(2025,3,31), O16&gt;DATE(2025,4,30)), DATE(2025,5,1)-N16,
            IF(AND(N16&gt;DATE(2025,3,31), O16&lt;DATE(2025,5,1)), O16-N16+1, 0)
         )
      )
   ), 0)</f>
        <v>0</v>
      </c>
      <c r="S16" s="7">
        <f t="shared" si="4"/>
        <v>0</v>
      </c>
      <c r="T16" s="6">
        <f t="shared" ref="T16:T19" si="18">IF(AND(N16&lt;=DATE(2025,5,31), O16&gt;=DATE(2025,5,1)),
   IF(AND(N16&lt;DATE(2025,5,1), O16&gt;DATE(2025,5,31)), 31,
      IF(AND(N16&lt;DATE(2025,5,1), O16&lt;DATE(2025,6,1)), O16-DATE(2025,4,30),
         IF(AND(N16&gt;DATE(2025,4,30), O16&gt;DATE(2025,5,31)), DATE(2025,6,1)-N16,
            IF(AND(N16&gt;DATE(2025,4,30), O16&lt;DATE(2025,6,1)), O16-N16+1, 0)
         )
      )
   ), 0)</f>
        <v>0</v>
      </c>
      <c r="U16" s="7">
        <f t="shared" si="5"/>
        <v>0</v>
      </c>
      <c r="V16" s="6">
        <f t="shared" ref="V16:V19" si="19">IF(AND(N16&lt;=DATE(2025,6,30), O16&gt;=DATE(2025,6,1)),
   IF(AND(N16&lt;DATE(2025,6,1), O16&gt;DATE(2025,6,30)), 30,
      IF(AND(N16&lt;DATE(2025,6,1), O16&lt;DATE(2025,7,1)), O16-DATE(2025,5,31),
         IF(AND(N16&gt;DATE(2025,5,31), O16&gt;DATE(2025,6,30)), DATE(2025,7,1)-N16,
            IF(AND(N16&gt;DATE(2025,5,31), O16&lt;DATE(2025,7,1)), O16-N16+1, 0)
         )
      )
   ), 0)</f>
        <v>0</v>
      </c>
      <c r="W16" s="7">
        <f t="shared" si="6"/>
        <v>0</v>
      </c>
      <c r="X16" s="6">
        <f t="shared" ref="X16:X19" si="20">IF(AND(N16&lt;=DATE(2025,7,31), O16&gt;=DATE(2025,7,1)),
   IF(AND(N16&lt;DATE(2025,7,1), O16&gt;DATE(2025,7,31)), 31,
      IF(AND(N16&lt;DATE(2025,7,1), O16&lt;DATE(2025,8,1)), O16-DATE(2025,6,30),
         IF(AND(N16&gt;DATE(2025,6,30), O16&gt;DATE(2025,7,31)), DATE(2025,8,1)-N16,
            IF(AND(N16&gt;DATE(2025,6,30), O16&lt;DATE(2025,8,1)), O16-N16+1, 0)
         )
      )
   ), 0)</f>
        <v>0</v>
      </c>
      <c r="Y16" s="7">
        <f t="shared" si="7"/>
        <v>0</v>
      </c>
      <c r="Z16" s="6">
        <f t="shared" ref="Z16:Z19" si="21">IF(AND(N16&lt;=DATE(2025,8,31), O16&gt;=DATE(2025,8,1)),
   IF(AND(N16&lt;DATE(2025,8,1), O16&gt;DATE(2025,8,31)), 31,
      IF(AND(N16&lt;DATE(2025,8,1), O16&lt;DATE(2025,9,1)), O16-DATE(2025,7,31),
         IF(AND(N16&gt;DATE(2025,7,31), O16&gt;DATE(2025,8,31)), DATE(2025,9,1)-N16,
            IF(AND(N16&gt;DATE(2025,7,31), O16&lt;DATE(2025,9,1)), O16-N16+1, 0)
         )
      )
   ), 0)</f>
        <v>0</v>
      </c>
      <c r="AA16" s="7">
        <f t="shared" si="8"/>
        <v>0</v>
      </c>
      <c r="AB16" s="6">
        <f t="shared" ref="AB16:AB19" si="22">IF(AND(N16&lt;=DATE(2025,9,30), O16&gt;=DATE(2025,9,1)),
   IF(AND(N16&lt;DATE(2025,9,1), O16&gt;DATE(2025,9,30)), 30,
      IF(AND(N16&lt;DATE(2025,9,1), O16&lt;DATE(2025,10,1)), O16-DATE(2025,8,31),
         IF(AND(N16&gt;DATE(2025,8,31), O16&gt;DATE(2025,9,30)), DATE(2025,10,1)-N16,
            IF(AND(N16&gt;DATE(2025,8,31), O16&lt;DATE(2025,10,1)), O16-N16+1, 0)
         )
      )
   ), 0)</f>
        <v>0</v>
      </c>
      <c r="AC16" s="7">
        <f t="shared" si="9"/>
        <v>0</v>
      </c>
      <c r="AD16" s="6">
        <f t="shared" ref="AD16:AD19" si="23">IF(AND(N16&lt;=DATE(2025,10,31), O16&gt;=DATE(2025,10,1)),
   IF(AND(N16&lt;DATE(2025,10,1), O16&gt;DATE(2025,10,31)), 31,
      IF(AND(N16&lt;DATE(2025,10,1), O16&lt;DATE(2025,11,1)), O16-DATE(2025,9,30),
         IF(AND(N16&gt;DATE(2025,9,30), O16&gt;DATE(2025,10,31)), DATE(2025,11,1)-N16,
            IF(AND(N16&gt;DATE(2025,9,30), O16&lt;DATE(2025,11,1)), O16-N16+1, 0)
         )
      )
   ), 0)</f>
        <v>0</v>
      </c>
      <c r="AE16" s="7">
        <f t="shared" si="10"/>
        <v>0</v>
      </c>
      <c r="AF16" s="6">
        <f t="shared" ref="AF16:AF19" si="24">IF(AND(N16&lt;=DATE(2025,11,30), O16&gt;=DATE(2025,11,1)),
   IF(AND(N16&lt;DATE(2025,11,1), O16&gt;DATE(2025,11,30)), 30,
     IF(AND(N16&lt;DATE(2025,11,1),O16&lt;DATE(2025,12,1)), O16-DATE(2025,10,31),
     IF(AND(N16&gt;DATE(2025,10,31), O16&gt;DATE(2025,11,31)), DATE(2025,12,1)-N16,
            IF(AND(N16&gt;DATE(2025,10,31), O16&lt;DATE(2025,12,1)), O16-N16+1, 0)
         )
      )
   ), 0)</f>
        <v>0</v>
      </c>
      <c r="AG16" s="7">
        <f t="shared" si="11"/>
        <v>0</v>
      </c>
      <c r="AH16" s="6">
        <f t="shared" ref="AH16:AH19" si="25">IF(AND(N16&lt;=DATE(2025,12,31), O16&gt;=DATE(2025,12,1)),
   IF(AND(N16&lt;DATE(2025,12,1), O16&gt;DATE(2025,12,31)), 31,
     IF(AND(N16&lt;DATE(2025,12,1), O16&lt;DATE(2026,1,1)), O16-DATE(2025,11,30),
     IF(AND(N16&gt;DATE(2025,11,30), O16&gt;DATE(2025,12,31)), DATE(2026,1,1)-N16,
            IF(AND(N16&gt;DATE(2025,11,30), O16&lt;DATE(2026,1,1)), O16-N16+1, 0)
         )
      )
   ), 0)</f>
        <v>0</v>
      </c>
      <c r="AI16" s="7">
        <f t="shared" si="12"/>
        <v>0</v>
      </c>
      <c r="AJ16" s="6">
        <f t="shared" ref="AJ16:AJ19" si="26">IF(AND(N16&lt;=DATE(2026,1,31), O16&gt;=DATE(2026,1,1)),
   IF(AND(N16&lt;DATE(2026,1,1), O16&gt;DATE(2026,1,31)), 31,
     IF(AND(N16&lt;DATE(2026,1,1), O16&lt;DATE(2026,2,1)), O16-DATE(2025,12,31),
     IF(AND(N16&gt;DATE(2025,12,31), O16&gt;DATE(2026,2,1)), DATE(2026,2,1)-N16,
            IF(AND(N16&gt;DATE(2025,12,31), O16&lt;DATE(2026,2,1)), O16-N16+1, 0)
         )
      )
   ), 0)</f>
        <v>0</v>
      </c>
      <c r="AK16" s="7">
        <f t="shared" si="13"/>
        <v>0</v>
      </c>
      <c r="AL16" s="6">
        <f t="shared" ref="AL16:AL19" si="27">IF(AND(N16&lt;=DATE(2026,2,28), O16&gt;=DATE(2026,2,1)),
   IF(AND(N16&lt;DATE(2026,2,1), O16&gt;DATE(2026,2,28)), 28,
      IF(AND(N16&lt;DATE(2026,2,1), O16&lt;DATE(2026,3,1)), O16-DATE(2026,1,31),
         IF(AND(N16&gt;DATE(2026,1,31), O16&gt;DATE(2026,2,28)), DATE(2026,3,1)-N16,
            IF(AND(N16&gt;DATE(2026,1,31), O16&lt;DATE(2026,3,1)), O16-N16+1, 0)
         )
      )
   ), 0)</f>
        <v>0</v>
      </c>
      <c r="AM16" s="7">
        <f t="shared" si="14"/>
        <v>0</v>
      </c>
      <c r="AN16" s="6">
        <f t="shared" ref="AN16:AN19" si="28">IF(AND(N16&lt;=DATE(2026,3,31),O16&gt;=DATE(2026,3,1)),
   IF(AND(N16&lt;DATE(2026,3,1),O16&gt;DATE(2026,3,31)), 31,
     IF(AND(N16&lt;DATE(2026,3,1), O16&lt;DATE(2026,4,1)), O16-DATE(2026,2,28),
     IF(AND(N16&gt;DATE(2026,2,28),O16&gt;DATE(2026,3,31)), DATE(2026,4,1)-N16,
            IF(AND(N16&gt;DATE(2026,2,28),O16&lt;DATE(2026,4,1)), O16-N16+1, 0)
         )
      )
   ), 0)</f>
        <v>0</v>
      </c>
      <c r="AO16" s="7">
        <f t="shared" si="15"/>
        <v>0</v>
      </c>
    </row>
    <row r="17" spans="2:42" ht="20" customHeight="1" x14ac:dyDescent="0.55000000000000004">
      <c r="B17" s="17" t="s">
        <v>38</v>
      </c>
      <c r="C17" s="36"/>
      <c r="D17" s="36"/>
      <c r="E17" s="36"/>
      <c r="F17" s="36"/>
      <c r="G17" s="35"/>
      <c r="H17" s="35"/>
      <c r="I17" s="18"/>
      <c r="J17" s="18"/>
      <c r="K17" s="18"/>
      <c r="L17" s="18"/>
      <c r="M17" s="4">
        <f t="shared" si="0"/>
        <v>1</v>
      </c>
      <c r="N17" s="5">
        <f t="shared" si="1"/>
        <v>45748</v>
      </c>
      <c r="O17" s="5">
        <f t="shared" si="2"/>
        <v>0</v>
      </c>
      <c r="P17" s="6">
        <f t="shared" si="3"/>
        <v>-45747</v>
      </c>
      <c r="Q17" s="6">
        <f t="shared" si="16"/>
        <v>0</v>
      </c>
      <c r="R17" s="6">
        <f t="shared" si="17"/>
        <v>0</v>
      </c>
      <c r="S17" s="7">
        <f t="shared" si="4"/>
        <v>0</v>
      </c>
      <c r="T17" s="6">
        <f t="shared" si="18"/>
        <v>0</v>
      </c>
      <c r="U17" s="7">
        <f t="shared" si="5"/>
        <v>0</v>
      </c>
      <c r="V17" s="6">
        <f t="shared" si="19"/>
        <v>0</v>
      </c>
      <c r="W17" s="7">
        <f t="shared" si="6"/>
        <v>0</v>
      </c>
      <c r="X17" s="6">
        <f t="shared" si="20"/>
        <v>0</v>
      </c>
      <c r="Y17" s="7">
        <f t="shared" si="7"/>
        <v>0</v>
      </c>
      <c r="Z17" s="6">
        <f t="shared" si="21"/>
        <v>0</v>
      </c>
      <c r="AA17" s="7">
        <f t="shared" si="8"/>
        <v>0</v>
      </c>
      <c r="AB17" s="6">
        <f t="shared" si="22"/>
        <v>0</v>
      </c>
      <c r="AC17" s="7">
        <f t="shared" si="9"/>
        <v>0</v>
      </c>
      <c r="AD17" s="6">
        <f t="shared" si="23"/>
        <v>0</v>
      </c>
      <c r="AE17" s="7">
        <f t="shared" si="10"/>
        <v>0</v>
      </c>
      <c r="AF17" s="6">
        <f t="shared" si="24"/>
        <v>0</v>
      </c>
      <c r="AG17" s="7">
        <f t="shared" si="11"/>
        <v>0</v>
      </c>
      <c r="AH17" s="6">
        <f t="shared" si="25"/>
        <v>0</v>
      </c>
      <c r="AI17" s="7">
        <f t="shared" si="12"/>
        <v>0</v>
      </c>
      <c r="AJ17" s="6">
        <f t="shared" si="26"/>
        <v>0</v>
      </c>
      <c r="AK17" s="7">
        <f t="shared" si="13"/>
        <v>0</v>
      </c>
      <c r="AL17" s="6">
        <f t="shared" si="27"/>
        <v>0</v>
      </c>
      <c r="AM17" s="7">
        <f t="shared" si="14"/>
        <v>0</v>
      </c>
      <c r="AN17" s="6">
        <f t="shared" si="28"/>
        <v>0</v>
      </c>
      <c r="AO17" s="7">
        <f t="shared" si="15"/>
        <v>0</v>
      </c>
    </row>
    <row r="18" spans="2:42" ht="20" customHeight="1" x14ac:dyDescent="0.55000000000000004">
      <c r="B18" s="17" t="s">
        <v>39</v>
      </c>
      <c r="C18" s="36"/>
      <c r="D18" s="36"/>
      <c r="E18" s="36"/>
      <c r="F18" s="36"/>
      <c r="G18" s="35"/>
      <c r="H18" s="35"/>
      <c r="I18" s="18"/>
      <c r="J18" s="18"/>
      <c r="K18" s="18"/>
      <c r="L18" s="18"/>
      <c r="M18" s="4">
        <f t="shared" si="0"/>
        <v>1</v>
      </c>
      <c r="N18" s="5">
        <f t="shared" si="1"/>
        <v>45748</v>
      </c>
      <c r="O18" s="5">
        <f t="shared" si="2"/>
        <v>0</v>
      </c>
      <c r="P18" s="6">
        <f t="shared" si="3"/>
        <v>-45747</v>
      </c>
      <c r="Q18" s="6">
        <f t="shared" si="16"/>
        <v>0</v>
      </c>
      <c r="R18" s="6">
        <f t="shared" si="17"/>
        <v>0</v>
      </c>
      <c r="S18" s="7">
        <f t="shared" si="4"/>
        <v>0</v>
      </c>
      <c r="T18" s="6">
        <f t="shared" si="18"/>
        <v>0</v>
      </c>
      <c r="U18" s="7">
        <f t="shared" si="5"/>
        <v>0</v>
      </c>
      <c r="V18" s="6">
        <f t="shared" si="19"/>
        <v>0</v>
      </c>
      <c r="W18" s="7">
        <f t="shared" si="6"/>
        <v>0</v>
      </c>
      <c r="X18" s="6">
        <f t="shared" si="20"/>
        <v>0</v>
      </c>
      <c r="Y18" s="7">
        <f t="shared" si="7"/>
        <v>0</v>
      </c>
      <c r="Z18" s="6">
        <f t="shared" si="21"/>
        <v>0</v>
      </c>
      <c r="AA18" s="7">
        <f t="shared" si="8"/>
        <v>0</v>
      </c>
      <c r="AB18" s="6">
        <f t="shared" si="22"/>
        <v>0</v>
      </c>
      <c r="AC18" s="7">
        <f t="shared" si="9"/>
        <v>0</v>
      </c>
      <c r="AD18" s="6">
        <f t="shared" si="23"/>
        <v>0</v>
      </c>
      <c r="AE18" s="7">
        <f t="shared" si="10"/>
        <v>0</v>
      </c>
      <c r="AF18" s="6">
        <f t="shared" si="24"/>
        <v>0</v>
      </c>
      <c r="AG18" s="7">
        <f t="shared" si="11"/>
        <v>0</v>
      </c>
      <c r="AH18" s="6">
        <f t="shared" si="25"/>
        <v>0</v>
      </c>
      <c r="AI18" s="7">
        <f t="shared" si="12"/>
        <v>0</v>
      </c>
      <c r="AJ18" s="6">
        <f t="shared" si="26"/>
        <v>0</v>
      </c>
      <c r="AK18" s="7">
        <f t="shared" si="13"/>
        <v>0</v>
      </c>
      <c r="AL18" s="6">
        <f t="shared" si="27"/>
        <v>0</v>
      </c>
      <c r="AM18" s="7">
        <f t="shared" si="14"/>
        <v>0</v>
      </c>
      <c r="AN18" s="6">
        <f t="shared" si="28"/>
        <v>0</v>
      </c>
      <c r="AO18" s="7">
        <f t="shared" si="15"/>
        <v>0</v>
      </c>
    </row>
    <row r="19" spans="2:42" ht="20" customHeight="1" x14ac:dyDescent="0.55000000000000004">
      <c r="B19" s="17" t="s">
        <v>40</v>
      </c>
      <c r="C19" s="36"/>
      <c r="D19" s="36"/>
      <c r="E19" s="36"/>
      <c r="F19" s="36"/>
      <c r="G19" s="35"/>
      <c r="H19" s="35"/>
      <c r="I19" s="18"/>
      <c r="J19" s="18"/>
      <c r="K19" s="18"/>
      <c r="L19" s="18"/>
      <c r="M19" s="4">
        <f t="shared" si="0"/>
        <v>1</v>
      </c>
      <c r="N19" s="5">
        <f t="shared" si="1"/>
        <v>45748</v>
      </c>
      <c r="O19" s="5">
        <f t="shared" si="2"/>
        <v>0</v>
      </c>
      <c r="P19" s="6">
        <f>O19-N19+1</f>
        <v>-45747</v>
      </c>
      <c r="Q19" s="6">
        <f t="shared" si="16"/>
        <v>0</v>
      </c>
      <c r="R19" s="6">
        <f t="shared" si="17"/>
        <v>0</v>
      </c>
      <c r="S19" s="7">
        <f t="shared" si="4"/>
        <v>0</v>
      </c>
      <c r="T19" s="6">
        <f t="shared" si="18"/>
        <v>0</v>
      </c>
      <c r="U19" s="7">
        <f t="shared" si="5"/>
        <v>0</v>
      </c>
      <c r="V19" s="6">
        <f t="shared" si="19"/>
        <v>0</v>
      </c>
      <c r="W19" s="7">
        <f t="shared" si="6"/>
        <v>0</v>
      </c>
      <c r="X19" s="6">
        <f t="shared" si="20"/>
        <v>0</v>
      </c>
      <c r="Y19" s="7">
        <f t="shared" si="7"/>
        <v>0</v>
      </c>
      <c r="Z19" s="6">
        <f t="shared" si="21"/>
        <v>0</v>
      </c>
      <c r="AA19" s="7">
        <f t="shared" si="8"/>
        <v>0</v>
      </c>
      <c r="AB19" s="6">
        <f t="shared" si="22"/>
        <v>0</v>
      </c>
      <c r="AC19" s="7">
        <f t="shared" si="9"/>
        <v>0</v>
      </c>
      <c r="AD19" s="6">
        <f t="shared" si="23"/>
        <v>0</v>
      </c>
      <c r="AE19" s="7">
        <f t="shared" si="10"/>
        <v>0</v>
      </c>
      <c r="AF19" s="6">
        <f t="shared" si="24"/>
        <v>0</v>
      </c>
      <c r="AG19" s="7">
        <f t="shared" si="11"/>
        <v>0</v>
      </c>
      <c r="AH19" s="6">
        <f t="shared" si="25"/>
        <v>0</v>
      </c>
      <c r="AI19" s="7">
        <f t="shared" si="12"/>
        <v>0</v>
      </c>
      <c r="AJ19" s="6">
        <f t="shared" si="26"/>
        <v>0</v>
      </c>
      <c r="AK19" s="7">
        <f t="shared" si="13"/>
        <v>0</v>
      </c>
      <c r="AL19" s="6">
        <f t="shared" si="27"/>
        <v>0</v>
      </c>
      <c r="AM19" s="7">
        <f t="shared" si="14"/>
        <v>0</v>
      </c>
      <c r="AN19" s="6">
        <f t="shared" si="28"/>
        <v>0</v>
      </c>
      <c r="AO19" s="7">
        <f t="shared" si="15"/>
        <v>0</v>
      </c>
    </row>
    <row r="20" spans="2:42" ht="20" customHeight="1" x14ac:dyDescent="0.55000000000000004">
      <c r="B20" s="17" t="s">
        <v>41</v>
      </c>
      <c r="C20" s="36"/>
      <c r="D20" s="36"/>
      <c r="E20" s="36"/>
      <c r="F20" s="36"/>
      <c r="G20" s="35"/>
      <c r="H20" s="35"/>
      <c r="I20" s="18"/>
      <c r="J20" s="18"/>
      <c r="K20" s="18"/>
      <c r="L20" s="18"/>
      <c r="M20" s="4">
        <f t="shared" si="0"/>
        <v>1</v>
      </c>
      <c r="N20" s="5">
        <f t="shared" si="1"/>
        <v>45748</v>
      </c>
      <c r="O20" s="5">
        <f t="shared" si="2"/>
        <v>0</v>
      </c>
      <c r="P20" s="6">
        <f t="shared" ref="P20:P22" si="29">O20-N20+1</f>
        <v>-45747</v>
      </c>
      <c r="Q20" s="6">
        <f t="shared" ref="Q20:Q22" si="30">SUM(S20,U20,W20,Y20,AA20,AC20,AE20,AG20,AI20,AK20,AM20,AO20)</f>
        <v>0</v>
      </c>
      <c r="R20" s="6">
        <f t="shared" ref="R20:R22" si="31">IF(AND(N20&lt;=DATE(2025,4,30), O20&gt;=DATE(2025,4,1)),
   IF(AND(N20&lt;DATE(2025,4,1), O20&gt;DATE(2025,4,30)), 30,
      IF(AND(N20&lt;DATE(2025,4,1), O20&lt;DATE(2025,5,1)), O20-DATE(2025,3,31),
         IF(AND(N20&gt;DATE(2025,3,31), O20&gt;DATE(2025,4,30)), DATE(2025,5,1)-N20,
            IF(AND(N20&gt;DATE(2025,3,31), O20&lt;DATE(2025,5,1)), O20-N20+1, 0)
         )
      )
   ), 0)</f>
        <v>0</v>
      </c>
      <c r="S20" s="7">
        <f t="shared" si="4"/>
        <v>0</v>
      </c>
      <c r="T20" s="6">
        <f t="shared" ref="T20:T22" si="32">IF(AND(N20&lt;=DATE(2025,5,31), O20&gt;=DATE(2025,5,1)),
   IF(AND(N20&lt;DATE(2025,5,1), O20&gt;DATE(2025,5,31)), 31,
      IF(AND(N20&lt;DATE(2025,5,1), O20&lt;DATE(2025,6,1)), O20-DATE(2025,4,30),
         IF(AND(N20&gt;DATE(2025,4,30), O20&gt;DATE(2025,5,31)), DATE(2025,6,1)-N20,
            IF(AND(N20&gt;DATE(2025,4,30), O20&lt;DATE(2025,6,1)), O20-N20+1, 0)
         )
      )
   ), 0)</f>
        <v>0</v>
      </c>
      <c r="U20" s="7">
        <f t="shared" si="5"/>
        <v>0</v>
      </c>
      <c r="V20" s="6">
        <f t="shared" ref="V20:V22" si="33">IF(AND(N20&lt;=DATE(2025,6,30), O20&gt;=DATE(2025,6,1)),
   IF(AND(N20&lt;DATE(2025,6,1), O20&gt;DATE(2025,6,30)), 30,
      IF(AND(N20&lt;DATE(2025,6,1), O20&lt;DATE(2025,7,1)), O20-DATE(2025,5,31),
         IF(AND(N20&gt;DATE(2025,5,31), O20&gt;DATE(2025,6,30)), DATE(2025,7,1)-N20,
            IF(AND(N20&gt;DATE(2025,5,31), O20&lt;DATE(2025,7,1)), O20-N20+1, 0)
         )
      )
   ), 0)</f>
        <v>0</v>
      </c>
      <c r="W20" s="7">
        <f t="shared" si="6"/>
        <v>0</v>
      </c>
      <c r="X20" s="6">
        <f t="shared" ref="X20:X22" si="34">IF(AND(N20&lt;=DATE(2025,7,31), O20&gt;=DATE(2025,7,1)),
   IF(AND(N20&lt;DATE(2025,7,1), O20&gt;DATE(2025,7,31)), 31,
      IF(AND(N20&lt;DATE(2025,7,1), O20&lt;DATE(2025,8,1)), O20-DATE(2025,6,30),
         IF(AND(N20&gt;DATE(2025,6,30), O20&gt;DATE(2025,7,31)), DATE(2025,8,1)-N20,
            IF(AND(N20&gt;DATE(2025,6,30), O20&lt;DATE(2025,8,1)), O20-N20+1, 0)
         )
      )
   ), 0)</f>
        <v>0</v>
      </c>
      <c r="Y20" s="7">
        <f t="shared" si="7"/>
        <v>0</v>
      </c>
      <c r="Z20" s="6">
        <f t="shared" ref="Z20:Z22" si="35">IF(AND(N20&lt;=DATE(2025,8,31), O20&gt;=DATE(2025,8,1)),
   IF(AND(N20&lt;DATE(2025,8,1), O20&gt;DATE(2025,8,31)), 31,
      IF(AND(N20&lt;DATE(2025,8,1), O20&lt;DATE(2025,9,1)), O20-DATE(2025,7,31),
         IF(AND(N20&gt;DATE(2025,7,31), O20&gt;DATE(2025,8,31)), DATE(2025,9,1)-N20,
            IF(AND(N20&gt;DATE(2025,7,31), O20&lt;DATE(2025,9,1)), O20-N20+1, 0)
         )
      )
   ), 0)</f>
        <v>0</v>
      </c>
      <c r="AA20" s="7">
        <f t="shared" si="8"/>
        <v>0</v>
      </c>
      <c r="AB20" s="6">
        <f t="shared" ref="AB20:AB22" si="36">IF(AND(N20&lt;=DATE(2025,9,30), O20&gt;=DATE(2025,9,1)),
   IF(AND(N20&lt;DATE(2025,9,1), O20&gt;DATE(2025,9,30)), 30,
      IF(AND(N20&lt;DATE(2025,9,1), O20&lt;DATE(2025,10,1)), O20-DATE(2025,8,31),
         IF(AND(N20&gt;DATE(2025,8,31), O20&gt;DATE(2025,9,30)), DATE(2025,10,1)-N20,
            IF(AND(N20&gt;DATE(2025,8,31), O20&lt;DATE(2025,10,1)), O20-N20+1, 0)
         )
      )
   ), 0)</f>
        <v>0</v>
      </c>
      <c r="AC20" s="7">
        <f t="shared" si="9"/>
        <v>0</v>
      </c>
      <c r="AD20" s="6">
        <f t="shared" ref="AD20:AD22" si="37">IF(AND(N20&lt;=DATE(2025,10,31), O20&gt;=DATE(2025,10,1)),
   IF(AND(N20&lt;DATE(2025,10,1), O20&gt;DATE(2025,10,31)), 31,
      IF(AND(N20&lt;DATE(2025,10,1), O20&lt;DATE(2025,11,1)), O20-DATE(2025,9,30),
         IF(AND(N20&gt;DATE(2025,9,30), O20&gt;DATE(2025,10,31)), DATE(2025,11,1)-N20,
            IF(AND(N20&gt;DATE(2025,9,30), O20&lt;DATE(2025,11,1)), O20-N20+1, 0)
         )
      )
   ), 0)</f>
        <v>0</v>
      </c>
      <c r="AE20" s="7">
        <f t="shared" si="10"/>
        <v>0</v>
      </c>
      <c r="AF20" s="6">
        <f t="shared" ref="AF20:AF22" si="38">IF(AND(N20&lt;=DATE(2025,11,30), O20&gt;=DATE(2025,11,1)),
   IF(AND(N20&lt;DATE(2025,11,1), O20&gt;DATE(2025,11,30)), 30,
     IF(AND(N20&lt;DATE(2025,11,1),O20&lt;DATE(2025,12,1)), O20-DATE(2025,10,31),
     IF(AND(N20&gt;DATE(2025,10,31), O20&gt;DATE(2025,11,31)), DATE(2025,12,1)-N20,
            IF(AND(N20&gt;DATE(2025,10,31), O20&lt;DATE(2025,12,1)), O20-N20+1, 0)
         )
      )
   ), 0)</f>
        <v>0</v>
      </c>
      <c r="AG20" s="7">
        <f t="shared" si="11"/>
        <v>0</v>
      </c>
      <c r="AH20" s="6">
        <f t="shared" ref="AH20:AH22" si="39">IF(AND(N20&lt;=DATE(2025,12,31), O20&gt;=DATE(2025,12,1)),
   IF(AND(N20&lt;DATE(2025,12,1), O20&gt;DATE(2025,12,31)), 31,
     IF(AND(N20&lt;DATE(2025,12,1), O20&lt;DATE(2026,1,1)), O20-DATE(2025,11,30),
     IF(AND(N20&gt;DATE(2025,11,30), O20&gt;DATE(2025,12,31)), DATE(2026,1,1)-N20,
            IF(AND(N20&gt;DATE(2025,11,30), O20&lt;DATE(2026,1,1)), O20-N20+1, 0)
         )
      )
   ), 0)</f>
        <v>0</v>
      </c>
      <c r="AI20" s="7">
        <f t="shared" si="12"/>
        <v>0</v>
      </c>
      <c r="AJ20" s="6">
        <f t="shared" ref="AJ20:AJ22" si="40">IF(AND(N20&lt;=DATE(2026,1,31), O20&gt;=DATE(2026,1,1)),
   IF(AND(N20&lt;DATE(2026,1,1), O20&gt;DATE(2026,1,31)), 31,
     IF(AND(N20&lt;DATE(2026,1,1), O20&lt;DATE(2026,2,1)), O20-DATE(2025,12,31),
     IF(AND(N20&gt;DATE(2025,12,31), O20&gt;DATE(2026,2,1)), DATE(2026,2,1)-N20,
            IF(AND(N20&gt;DATE(2025,12,31), O20&lt;DATE(2026,2,1)), O20-N20+1, 0)
         )
      )
   ), 0)</f>
        <v>0</v>
      </c>
      <c r="AK20" s="7">
        <f t="shared" si="13"/>
        <v>0</v>
      </c>
      <c r="AL20" s="6">
        <f t="shared" ref="AL20:AL22" si="41">IF(AND(N20&lt;=DATE(2026,2,28), O20&gt;=DATE(2026,2,1)),
   IF(AND(N20&lt;DATE(2026,2,1), O20&gt;DATE(2026,2,28)), 28,
      IF(AND(N20&lt;DATE(2026,2,1), O20&lt;DATE(2026,3,1)), O20-DATE(2026,1,31),
         IF(AND(N20&gt;DATE(2026,1,31), O20&gt;DATE(2026,2,28)), DATE(2026,3,1)-N20,
            IF(AND(N20&gt;DATE(2026,1,31), O20&lt;DATE(2026,3,1)), O20-N20+1, 0)
         )
      )
   ), 0)</f>
        <v>0</v>
      </c>
      <c r="AM20" s="7">
        <f t="shared" si="14"/>
        <v>0</v>
      </c>
      <c r="AN20" s="6">
        <f t="shared" ref="AN20:AN22" si="42">IF(AND(N20&lt;=DATE(2026,3,31),O20&gt;=DATE(2026,3,1)),
   IF(AND(N20&lt;DATE(2026,3,1),O20&gt;DATE(2026,3,31)), 31,
     IF(AND(N20&lt;DATE(2026,3,1), O20&lt;DATE(2026,4,1)), O20-DATE(2026,2,28),
     IF(AND(N20&gt;DATE(2026,2,28),O20&gt;DATE(2026,3,31)), DATE(2026,4,1)-N20,
            IF(AND(N20&gt;DATE(2026,2,28),O20&lt;DATE(2026,4,1)), O20-N20+1, 0)
         )
      )
   ), 0)</f>
        <v>0</v>
      </c>
      <c r="AO20" s="7">
        <f t="shared" si="15"/>
        <v>0</v>
      </c>
    </row>
    <row r="21" spans="2:42" ht="20" customHeight="1" x14ac:dyDescent="0.55000000000000004">
      <c r="B21" s="17" t="s">
        <v>42</v>
      </c>
      <c r="C21" s="36"/>
      <c r="D21" s="36"/>
      <c r="E21" s="36"/>
      <c r="F21" s="36"/>
      <c r="G21" s="35"/>
      <c r="H21" s="35"/>
      <c r="I21" s="18"/>
      <c r="J21" s="18"/>
      <c r="K21" s="18"/>
      <c r="L21" s="18"/>
      <c r="M21" s="4">
        <f t="shared" si="0"/>
        <v>1</v>
      </c>
      <c r="N21" s="5">
        <f t="shared" si="1"/>
        <v>45748</v>
      </c>
      <c r="O21" s="5">
        <f t="shared" si="2"/>
        <v>0</v>
      </c>
      <c r="P21" s="6">
        <f t="shared" si="29"/>
        <v>-45747</v>
      </c>
      <c r="Q21" s="6">
        <f t="shared" si="30"/>
        <v>0</v>
      </c>
      <c r="R21" s="6">
        <f t="shared" si="31"/>
        <v>0</v>
      </c>
      <c r="S21" s="7">
        <f t="shared" si="4"/>
        <v>0</v>
      </c>
      <c r="T21" s="6">
        <f t="shared" si="32"/>
        <v>0</v>
      </c>
      <c r="U21" s="7">
        <f t="shared" si="5"/>
        <v>0</v>
      </c>
      <c r="V21" s="6">
        <f t="shared" si="33"/>
        <v>0</v>
      </c>
      <c r="W21" s="7">
        <f t="shared" si="6"/>
        <v>0</v>
      </c>
      <c r="X21" s="6">
        <f t="shared" si="34"/>
        <v>0</v>
      </c>
      <c r="Y21" s="7">
        <f t="shared" si="7"/>
        <v>0</v>
      </c>
      <c r="Z21" s="6">
        <f t="shared" si="35"/>
        <v>0</v>
      </c>
      <c r="AA21" s="7">
        <f t="shared" si="8"/>
        <v>0</v>
      </c>
      <c r="AB21" s="6">
        <f t="shared" si="36"/>
        <v>0</v>
      </c>
      <c r="AC21" s="7">
        <f t="shared" si="9"/>
        <v>0</v>
      </c>
      <c r="AD21" s="6">
        <f t="shared" si="37"/>
        <v>0</v>
      </c>
      <c r="AE21" s="7">
        <f t="shared" si="10"/>
        <v>0</v>
      </c>
      <c r="AF21" s="6">
        <f t="shared" si="38"/>
        <v>0</v>
      </c>
      <c r="AG21" s="7">
        <f t="shared" si="11"/>
        <v>0</v>
      </c>
      <c r="AH21" s="6">
        <f t="shared" si="39"/>
        <v>0</v>
      </c>
      <c r="AI21" s="7">
        <f t="shared" si="12"/>
        <v>0</v>
      </c>
      <c r="AJ21" s="6">
        <f t="shared" si="40"/>
        <v>0</v>
      </c>
      <c r="AK21" s="7">
        <f t="shared" si="13"/>
        <v>0</v>
      </c>
      <c r="AL21" s="6">
        <f t="shared" si="41"/>
        <v>0</v>
      </c>
      <c r="AM21" s="7">
        <f t="shared" si="14"/>
        <v>0</v>
      </c>
      <c r="AN21" s="6">
        <f t="shared" si="42"/>
        <v>0</v>
      </c>
      <c r="AO21" s="7">
        <f t="shared" si="15"/>
        <v>0</v>
      </c>
    </row>
    <row r="22" spans="2:42" ht="20" customHeight="1" x14ac:dyDescent="0.55000000000000004">
      <c r="B22" s="17" t="s">
        <v>43</v>
      </c>
      <c r="C22" s="36"/>
      <c r="D22" s="36"/>
      <c r="E22" s="36"/>
      <c r="F22" s="36"/>
      <c r="G22" s="35"/>
      <c r="H22" s="35"/>
      <c r="I22" s="18"/>
      <c r="J22" s="18"/>
      <c r="K22" s="18"/>
      <c r="L22" s="18"/>
      <c r="M22" s="4">
        <f t="shared" si="0"/>
        <v>1</v>
      </c>
      <c r="N22" s="5">
        <f t="shared" si="1"/>
        <v>45748</v>
      </c>
      <c r="O22" s="5">
        <f t="shared" si="2"/>
        <v>0</v>
      </c>
      <c r="P22" s="6">
        <f t="shared" si="29"/>
        <v>-45747</v>
      </c>
      <c r="Q22" s="6">
        <f t="shared" si="30"/>
        <v>0</v>
      </c>
      <c r="R22" s="6">
        <f t="shared" si="31"/>
        <v>0</v>
      </c>
      <c r="S22" s="7">
        <f t="shared" si="4"/>
        <v>0</v>
      </c>
      <c r="T22" s="6">
        <f t="shared" si="32"/>
        <v>0</v>
      </c>
      <c r="U22" s="7">
        <f t="shared" si="5"/>
        <v>0</v>
      </c>
      <c r="V22" s="6">
        <f t="shared" si="33"/>
        <v>0</v>
      </c>
      <c r="W22" s="7">
        <f t="shared" si="6"/>
        <v>0</v>
      </c>
      <c r="X22" s="6">
        <f t="shared" si="34"/>
        <v>0</v>
      </c>
      <c r="Y22" s="7">
        <f t="shared" si="7"/>
        <v>0</v>
      </c>
      <c r="Z22" s="6">
        <f t="shared" si="35"/>
        <v>0</v>
      </c>
      <c r="AA22" s="7">
        <f t="shared" si="8"/>
        <v>0</v>
      </c>
      <c r="AB22" s="6">
        <f t="shared" si="36"/>
        <v>0</v>
      </c>
      <c r="AC22" s="7">
        <f t="shared" si="9"/>
        <v>0</v>
      </c>
      <c r="AD22" s="6">
        <f t="shared" si="37"/>
        <v>0</v>
      </c>
      <c r="AE22" s="7">
        <f t="shared" si="10"/>
        <v>0</v>
      </c>
      <c r="AF22" s="6">
        <f t="shared" si="38"/>
        <v>0</v>
      </c>
      <c r="AG22" s="7">
        <f t="shared" si="11"/>
        <v>0</v>
      </c>
      <c r="AH22" s="6">
        <f t="shared" si="39"/>
        <v>0</v>
      </c>
      <c r="AI22" s="7">
        <f t="shared" si="12"/>
        <v>0</v>
      </c>
      <c r="AJ22" s="6">
        <f t="shared" si="40"/>
        <v>0</v>
      </c>
      <c r="AK22" s="7">
        <f t="shared" si="13"/>
        <v>0</v>
      </c>
      <c r="AL22" s="6">
        <f t="shared" si="41"/>
        <v>0</v>
      </c>
      <c r="AM22" s="7">
        <f t="shared" si="14"/>
        <v>0</v>
      </c>
      <c r="AN22" s="6">
        <f t="shared" si="42"/>
        <v>0</v>
      </c>
      <c r="AO22" s="7">
        <f t="shared" si="15"/>
        <v>0</v>
      </c>
    </row>
    <row r="23" spans="2:42" ht="20" customHeight="1" x14ac:dyDescent="0.55000000000000004">
      <c r="B23" s="17" t="s">
        <v>70</v>
      </c>
      <c r="C23" s="37"/>
      <c r="D23" s="38"/>
      <c r="E23" s="37"/>
      <c r="F23" s="38"/>
      <c r="G23" s="31"/>
      <c r="H23" s="32"/>
      <c r="I23" s="18"/>
      <c r="J23" s="18"/>
      <c r="K23" s="18"/>
      <c r="L23" s="18"/>
      <c r="M23" s="4">
        <f t="shared" ref="M23:M27" si="43">E23-C23+1</f>
        <v>1</v>
      </c>
      <c r="N23" s="5">
        <f t="shared" ref="N23:N27" si="44">IF(C23&lt;DATEVALUE("2025/4/1"),DATEVALUE("2025/4/1"),C23)</f>
        <v>45748</v>
      </c>
      <c r="O23" s="5">
        <f t="shared" ref="O23:O27" si="45">IF(E23&gt;DATEVALUE("2026/3/31"),DATEVALUE("2026/3/31"),E23)</f>
        <v>0</v>
      </c>
      <c r="P23" s="6">
        <f t="shared" ref="P23:P27" si="46">O23-N23+1</f>
        <v>-45747</v>
      </c>
      <c r="Q23" s="10">
        <f t="shared" ref="Q23:Q27" si="47">SUM(S23,U23,W23,Y23,AA23,AC23,AE23,AG23,AI23,AK23,AM23,AO23)</f>
        <v>0</v>
      </c>
      <c r="R23" s="10">
        <f t="shared" ref="R23:R27" si="48">IF(AND(N23&lt;=DATE(2025,4,30), O23&gt;=DATE(2025,4,1)),
   IF(AND(N23&lt;DATE(2025,4,1), O23&gt;DATE(2025,4,30)), 30,
      IF(AND(N23&lt;DATE(2025,4,1), O23&lt;DATE(2025,5,1)), O23-DATE(2025,3,31),
         IF(AND(N23&gt;DATE(2025,3,31), O23&gt;DATE(2025,4,30)), DATE(2025,5,1)-N23,
            IF(AND(N23&gt;DATE(2025,3,31), O23&lt;DATE(2025,5,1)), O23-N23+1, 0)
         )
      )
   ), 0)</f>
        <v>0</v>
      </c>
      <c r="S23" s="7">
        <f t="shared" ref="S23:S27" si="49">R23/M23*G23</f>
        <v>0</v>
      </c>
      <c r="T23" s="12">
        <f t="shared" ref="T23:T27" si="50">IF(AND(N23&lt;=DATE(2025,5,31), O23&gt;=DATE(2025,5,1)),
   IF(AND(N23&lt;DATE(2025,5,1), O23&gt;DATE(2025,5,31)), 31,
      IF(AND(N23&lt;DATE(2025,5,1), O23&lt;DATE(2025,6,1)), O23-DATE(2025,4,30),
         IF(AND(N23&gt;DATE(2025,4,30), O23&gt;DATE(2025,5,31)), DATE(2025,6,1)-N23,
            IF(AND(N23&gt;DATE(2025,4,30), O23&lt;DATE(2025,6,1)), O23-N23+1, 0)
         )
      )
   ), 0)</f>
        <v>0</v>
      </c>
      <c r="U23" s="7">
        <f t="shared" ref="U23:U27" si="51">T23/M23*G23</f>
        <v>0</v>
      </c>
      <c r="V23" s="6">
        <f t="shared" ref="V23:V27" si="52">IF(AND(N23&lt;=DATE(2025,6,30), O23&gt;=DATE(2025,6,1)),
   IF(AND(N23&lt;DATE(2025,6,1), O23&gt;DATE(2025,6,30)), 30,
      IF(AND(N23&lt;DATE(2025,6,1), O23&lt;DATE(2025,7,1)), O23-DATE(2025,5,31),
         IF(AND(N23&gt;DATE(2025,5,31), O23&gt;DATE(2025,6,30)), DATE(2025,7,1)-N23,
            IF(AND(N23&gt;DATE(2025,5,31), O23&lt;DATE(2025,7,1)), O23-N23+1, 0)
         )
      )
   ), 0)</f>
        <v>0</v>
      </c>
      <c r="W23" s="7">
        <f t="shared" ref="W23:W27" si="53">V23/M23*G23</f>
        <v>0</v>
      </c>
      <c r="X23" s="6">
        <f t="shared" ref="X23:X27" si="54">IF(AND(N23&lt;=DATE(2025,7,31), O23&gt;=DATE(2025,7,1)),
   IF(AND(N23&lt;DATE(2025,7,1), O23&gt;DATE(2025,7,31)), 31,
      IF(AND(N23&lt;DATE(2025,7,1), O23&lt;DATE(2025,8,1)), O23-DATE(2025,6,30),
         IF(AND(N23&gt;DATE(2025,6,30), O23&gt;DATE(2025,7,31)), DATE(2025,8,1)-N23,
            IF(AND(N23&gt;DATE(2025,6,30), O23&lt;DATE(2025,8,1)), O23-N23+1, 0)
         )
      )
   ), 0)</f>
        <v>0</v>
      </c>
      <c r="Y23" s="7">
        <f t="shared" ref="Y23:Y27" si="55">X23/M23*G23</f>
        <v>0</v>
      </c>
      <c r="Z23" s="6">
        <f t="shared" ref="Z23:Z27" si="56">IF(AND(N23&lt;=DATE(2025,8,31), O23&gt;=DATE(2025,8,1)),
   IF(AND(N23&lt;DATE(2025,8,1), O23&gt;DATE(2025,8,31)), 31,
      IF(AND(N23&lt;DATE(2025,8,1), O23&lt;DATE(2025,9,1)), O23-DATE(2025,7,31),
         IF(AND(N23&gt;DATE(2025,7,31), O23&gt;DATE(2025,8,31)), DATE(2025,9,1)-N23,
            IF(AND(N23&gt;DATE(2025,7,31), O23&lt;DATE(2025,9,1)), O23-N23+1, 0)
         )
      )
   ), 0)</f>
        <v>0</v>
      </c>
      <c r="AA23" s="7">
        <f t="shared" ref="AA23:AA27" si="57">Z23/M23*G23</f>
        <v>0</v>
      </c>
      <c r="AB23" s="6">
        <f t="shared" ref="AB23:AB27" si="58">IF(AND(N23&lt;=DATE(2025,9,30), O23&gt;=DATE(2025,9,1)),
   IF(AND(N23&lt;DATE(2025,9,1), O23&gt;DATE(2025,9,30)), 30,
      IF(AND(N23&lt;DATE(2025,9,1), O23&lt;DATE(2025,10,1)), O23-DATE(2025,8,31),
         IF(AND(N23&gt;DATE(2025,8,31), O23&gt;DATE(2025,9,30)), DATE(2025,10,1)-N23,
            IF(AND(N23&gt;DATE(2025,8,31), O23&lt;DATE(2025,10,1)), O23-N23+1, 0)
         )
      )
   ), 0)</f>
        <v>0</v>
      </c>
      <c r="AC23" s="7">
        <f t="shared" ref="AC23:AC27" si="59">AB23/M23*G23</f>
        <v>0</v>
      </c>
      <c r="AD23" s="6">
        <f t="shared" ref="AD23:AD27" si="60">IF(AND(N23&lt;=DATE(2025,10,31), O23&gt;=DATE(2025,10,1)),
   IF(AND(N23&lt;DATE(2025,10,1), O23&gt;DATE(2025,10,31)), 31,
      IF(AND(N23&lt;DATE(2025,10,1), O23&lt;DATE(2025,11,1)), O23-DATE(2025,9,30),
         IF(AND(N23&gt;DATE(2025,9,30), O23&gt;DATE(2025,10,31)), DATE(2025,11,1)-N23,
            IF(AND(N23&gt;DATE(2025,9,30), O23&lt;DATE(2025,11,1)), O23-N23+1, 0)
         )
      )
   ), 0)</f>
        <v>0</v>
      </c>
      <c r="AE23" s="7">
        <f t="shared" ref="AE23:AE27" si="61">AD23/M23*G23</f>
        <v>0</v>
      </c>
      <c r="AF23" s="6">
        <f t="shared" ref="AF23:AF27" si="62">IF(AND(N23&lt;=DATE(2025,11,30), O23&gt;=DATE(2025,11,1)),
   IF(AND(N23&lt;DATE(2025,11,1), O23&gt;DATE(2025,11,30)), 30,
     IF(AND(N23&lt;DATE(2025,11,1),O23&lt;DATE(2025,12,1)), O23-DATE(2025,10,31),
     IF(AND(N23&gt;DATE(2025,10,31), O23&gt;DATE(2025,11,31)), DATE(2025,12,1)-N23,
            IF(AND(N23&gt;DATE(2025,10,31), O23&lt;DATE(2025,12,1)), O23-N23+1, 0)
         )
      )
   ), 0)</f>
        <v>0</v>
      </c>
      <c r="AG23" s="7">
        <f t="shared" ref="AG23:AG27" si="63">AF23/M23*G23</f>
        <v>0</v>
      </c>
      <c r="AH23" s="6">
        <f t="shared" ref="AH23:AH27" si="64">IF(AND(N23&lt;=DATE(2025,12,31), O23&gt;=DATE(2025,12,1)),
   IF(AND(N23&lt;DATE(2025,12,1), O23&gt;DATE(2025,12,31)), 31,
     IF(AND(N23&lt;DATE(2025,12,1), O23&lt;DATE(2026,1,1)), O23-DATE(2025,11,30),
     IF(AND(N23&gt;DATE(2025,11,30), O23&gt;DATE(2025,12,31)), DATE(2026,1,1)-N23,
            IF(AND(N23&gt;DATE(2025,11,30), O23&lt;DATE(2026,1,1)), O23-N23+1, 0)
         )
      )
   ), 0)</f>
        <v>0</v>
      </c>
      <c r="AI23" s="7">
        <f t="shared" ref="AI23:AI27" si="65">AH23/M23*G23</f>
        <v>0</v>
      </c>
      <c r="AJ23" s="6">
        <f t="shared" ref="AJ23:AJ27" si="66">IF(AND(N23&lt;=DATE(2026,1,31), O23&gt;=DATE(2026,1,1)),
   IF(AND(N23&lt;DATE(2026,1,1), O23&gt;DATE(2026,1,31)), 31,
     IF(AND(N23&lt;DATE(2026,1,1), O23&lt;DATE(2026,2,1)), O23-DATE(2025,12,31),
     IF(AND(N23&gt;DATE(2025,12,31), O23&gt;DATE(2026,2,1)), DATE(2026,2,1)-N23,
            IF(AND(N23&gt;DATE(2025,12,31), O23&lt;DATE(2026,2,1)), O23-N23+1, 0)
         )
      )
   ), 0)</f>
        <v>0</v>
      </c>
      <c r="AK23" s="7">
        <f t="shared" ref="AK23:AK27" si="67">AJ23/M23*G23</f>
        <v>0</v>
      </c>
      <c r="AL23" s="6">
        <f t="shared" ref="AL23:AL27" si="68">IF(AND(N23&lt;=DATE(2026,2,28), O23&gt;=DATE(2026,2,1)),
   IF(AND(N23&lt;DATE(2026,2,1), O23&gt;DATE(2026,2,28)), 28,
      IF(AND(N23&lt;DATE(2026,2,1), O23&lt;DATE(2026,3,1)), O23-DATE(2026,1,31),
         IF(AND(N23&gt;DATE(2026,1,31), O23&gt;DATE(2026,2,28)), DATE(2026,3,1)-N23,
            IF(AND(N23&gt;DATE(2026,1,31), O23&lt;DATE(2026,3,1)), O23-N23+1, 0)
         )
      )
   ), 0)</f>
        <v>0</v>
      </c>
      <c r="AM23" s="7">
        <f t="shared" ref="AM23:AM27" si="69">AL23/M23*G23</f>
        <v>0</v>
      </c>
      <c r="AN23" s="6">
        <f t="shared" ref="AN23:AN27" si="70">IF(AND(N23&lt;=DATE(2026,3,31),O23&gt;=DATE(2026,3,1)),
   IF(AND(N23&lt;DATE(2026,3,1),O23&gt;DATE(2026,3,31)), 31,
     IF(AND(N23&lt;DATE(2026,3,1), O23&lt;DATE(2026,4,1)), O23-DATE(2026,2,28),
     IF(AND(N23&gt;DATE(2026,2,28),O23&gt;DATE(2026,3,31)), DATE(2026,4,1)-N23,
            IF(AND(N23&gt;DATE(2026,2,28),O23&lt;DATE(2026,4,1)), O23-N23+1, 0)
         )
      )
   ), 0)</f>
        <v>0</v>
      </c>
      <c r="AO23" s="7">
        <f t="shared" ref="AO23:AO27" si="71">AN23/M23*G23</f>
        <v>0</v>
      </c>
    </row>
    <row r="24" spans="2:42" ht="20" customHeight="1" x14ac:dyDescent="0.55000000000000004">
      <c r="B24" s="17" t="s">
        <v>71</v>
      </c>
      <c r="C24" s="37"/>
      <c r="D24" s="38"/>
      <c r="E24" s="37"/>
      <c r="F24" s="38"/>
      <c r="G24" s="31"/>
      <c r="H24" s="32"/>
      <c r="I24" s="18"/>
      <c r="J24" s="18"/>
      <c r="K24" s="18"/>
      <c r="L24" s="18"/>
      <c r="M24" s="4">
        <f t="shared" si="43"/>
        <v>1</v>
      </c>
      <c r="N24" s="5">
        <f t="shared" si="44"/>
        <v>45748</v>
      </c>
      <c r="O24" s="5">
        <f t="shared" si="45"/>
        <v>0</v>
      </c>
      <c r="P24" s="6">
        <f t="shared" si="46"/>
        <v>-45747</v>
      </c>
      <c r="Q24" s="10">
        <f t="shared" si="47"/>
        <v>0</v>
      </c>
      <c r="R24" s="10">
        <f t="shared" si="48"/>
        <v>0</v>
      </c>
      <c r="S24" s="7">
        <f t="shared" si="49"/>
        <v>0</v>
      </c>
      <c r="T24" s="12">
        <f t="shared" si="50"/>
        <v>0</v>
      </c>
      <c r="U24" s="7">
        <f t="shared" si="51"/>
        <v>0</v>
      </c>
      <c r="V24" s="6">
        <f t="shared" si="52"/>
        <v>0</v>
      </c>
      <c r="W24" s="7">
        <f t="shared" si="53"/>
        <v>0</v>
      </c>
      <c r="X24" s="6">
        <f t="shared" si="54"/>
        <v>0</v>
      </c>
      <c r="Y24" s="7">
        <f t="shared" si="55"/>
        <v>0</v>
      </c>
      <c r="Z24" s="6">
        <f t="shared" si="56"/>
        <v>0</v>
      </c>
      <c r="AA24" s="7">
        <f t="shared" si="57"/>
        <v>0</v>
      </c>
      <c r="AB24" s="6">
        <f t="shared" si="58"/>
        <v>0</v>
      </c>
      <c r="AC24" s="7">
        <f t="shared" si="59"/>
        <v>0</v>
      </c>
      <c r="AD24" s="6">
        <f t="shared" si="60"/>
        <v>0</v>
      </c>
      <c r="AE24" s="7">
        <f t="shared" si="61"/>
        <v>0</v>
      </c>
      <c r="AF24" s="6">
        <f t="shared" si="62"/>
        <v>0</v>
      </c>
      <c r="AG24" s="7">
        <f t="shared" si="63"/>
        <v>0</v>
      </c>
      <c r="AH24" s="6">
        <f t="shared" si="64"/>
        <v>0</v>
      </c>
      <c r="AI24" s="7">
        <f t="shared" si="65"/>
        <v>0</v>
      </c>
      <c r="AJ24" s="6">
        <f t="shared" si="66"/>
        <v>0</v>
      </c>
      <c r="AK24" s="7">
        <f t="shared" si="67"/>
        <v>0</v>
      </c>
      <c r="AL24" s="6">
        <f t="shared" si="68"/>
        <v>0</v>
      </c>
      <c r="AM24" s="7">
        <f t="shared" si="69"/>
        <v>0</v>
      </c>
      <c r="AN24" s="6">
        <f t="shared" si="70"/>
        <v>0</v>
      </c>
      <c r="AO24" s="7">
        <f t="shared" si="71"/>
        <v>0</v>
      </c>
    </row>
    <row r="25" spans="2:42" ht="20" customHeight="1" x14ac:dyDescent="0.55000000000000004">
      <c r="B25" s="17" t="s">
        <v>72</v>
      </c>
      <c r="C25" s="37"/>
      <c r="D25" s="38"/>
      <c r="E25" s="37"/>
      <c r="F25" s="38"/>
      <c r="G25" s="31"/>
      <c r="H25" s="32"/>
      <c r="I25" s="18"/>
      <c r="J25" s="18"/>
      <c r="K25" s="18"/>
      <c r="L25" s="18"/>
      <c r="M25" s="4">
        <f t="shared" si="43"/>
        <v>1</v>
      </c>
      <c r="N25" s="5">
        <f t="shared" si="44"/>
        <v>45748</v>
      </c>
      <c r="O25" s="5">
        <f t="shared" si="45"/>
        <v>0</v>
      </c>
      <c r="P25" s="6">
        <f t="shared" si="46"/>
        <v>-45747</v>
      </c>
      <c r="Q25" s="10">
        <f t="shared" si="47"/>
        <v>0</v>
      </c>
      <c r="R25" s="10">
        <f t="shared" si="48"/>
        <v>0</v>
      </c>
      <c r="S25" s="7">
        <f t="shared" si="49"/>
        <v>0</v>
      </c>
      <c r="T25" s="12">
        <f t="shared" si="50"/>
        <v>0</v>
      </c>
      <c r="U25" s="7">
        <f t="shared" si="51"/>
        <v>0</v>
      </c>
      <c r="V25" s="6">
        <f t="shared" si="52"/>
        <v>0</v>
      </c>
      <c r="W25" s="7">
        <f t="shared" si="53"/>
        <v>0</v>
      </c>
      <c r="X25" s="6">
        <f t="shared" si="54"/>
        <v>0</v>
      </c>
      <c r="Y25" s="7">
        <f t="shared" si="55"/>
        <v>0</v>
      </c>
      <c r="Z25" s="6">
        <f t="shared" si="56"/>
        <v>0</v>
      </c>
      <c r="AA25" s="7">
        <f t="shared" si="57"/>
        <v>0</v>
      </c>
      <c r="AB25" s="6">
        <f t="shared" si="58"/>
        <v>0</v>
      </c>
      <c r="AC25" s="7">
        <f t="shared" si="59"/>
        <v>0</v>
      </c>
      <c r="AD25" s="6">
        <f t="shared" si="60"/>
        <v>0</v>
      </c>
      <c r="AE25" s="7">
        <f t="shared" si="61"/>
        <v>0</v>
      </c>
      <c r="AF25" s="6">
        <f t="shared" si="62"/>
        <v>0</v>
      </c>
      <c r="AG25" s="7">
        <f t="shared" si="63"/>
        <v>0</v>
      </c>
      <c r="AH25" s="6">
        <f t="shared" si="64"/>
        <v>0</v>
      </c>
      <c r="AI25" s="7">
        <f t="shared" si="65"/>
        <v>0</v>
      </c>
      <c r="AJ25" s="6">
        <f t="shared" si="66"/>
        <v>0</v>
      </c>
      <c r="AK25" s="7">
        <f t="shared" si="67"/>
        <v>0</v>
      </c>
      <c r="AL25" s="6">
        <f t="shared" si="68"/>
        <v>0</v>
      </c>
      <c r="AM25" s="7">
        <f t="shared" si="69"/>
        <v>0</v>
      </c>
      <c r="AN25" s="6">
        <f t="shared" si="70"/>
        <v>0</v>
      </c>
      <c r="AO25" s="7">
        <f t="shared" si="71"/>
        <v>0</v>
      </c>
    </row>
    <row r="26" spans="2:42" ht="20" customHeight="1" x14ac:dyDescent="0.55000000000000004">
      <c r="B26" s="17" t="s">
        <v>73</v>
      </c>
      <c r="C26" s="37"/>
      <c r="D26" s="38"/>
      <c r="E26" s="37"/>
      <c r="F26" s="38"/>
      <c r="G26" s="31"/>
      <c r="H26" s="32"/>
      <c r="I26" s="18"/>
      <c r="J26" s="18"/>
      <c r="K26" s="18"/>
      <c r="L26" s="18"/>
      <c r="M26" s="4">
        <f t="shared" si="43"/>
        <v>1</v>
      </c>
      <c r="N26" s="5">
        <f t="shared" si="44"/>
        <v>45748</v>
      </c>
      <c r="O26" s="5">
        <f t="shared" si="45"/>
        <v>0</v>
      </c>
      <c r="P26" s="6">
        <f t="shared" si="46"/>
        <v>-45747</v>
      </c>
      <c r="Q26" s="10">
        <f t="shared" si="47"/>
        <v>0</v>
      </c>
      <c r="R26" s="10">
        <f t="shared" si="48"/>
        <v>0</v>
      </c>
      <c r="S26" s="7">
        <f t="shared" si="49"/>
        <v>0</v>
      </c>
      <c r="T26" s="12">
        <f t="shared" si="50"/>
        <v>0</v>
      </c>
      <c r="U26" s="7">
        <f t="shared" si="51"/>
        <v>0</v>
      </c>
      <c r="V26" s="6">
        <f t="shared" si="52"/>
        <v>0</v>
      </c>
      <c r="W26" s="7">
        <f t="shared" si="53"/>
        <v>0</v>
      </c>
      <c r="X26" s="6">
        <f t="shared" si="54"/>
        <v>0</v>
      </c>
      <c r="Y26" s="7">
        <f t="shared" si="55"/>
        <v>0</v>
      </c>
      <c r="Z26" s="6">
        <f t="shared" si="56"/>
        <v>0</v>
      </c>
      <c r="AA26" s="7">
        <f t="shared" si="57"/>
        <v>0</v>
      </c>
      <c r="AB26" s="6">
        <f t="shared" si="58"/>
        <v>0</v>
      </c>
      <c r="AC26" s="7">
        <f t="shared" si="59"/>
        <v>0</v>
      </c>
      <c r="AD26" s="6">
        <f t="shared" si="60"/>
        <v>0</v>
      </c>
      <c r="AE26" s="7">
        <f t="shared" si="61"/>
        <v>0</v>
      </c>
      <c r="AF26" s="6">
        <f t="shared" si="62"/>
        <v>0</v>
      </c>
      <c r="AG26" s="7">
        <f t="shared" si="63"/>
        <v>0</v>
      </c>
      <c r="AH26" s="6">
        <f t="shared" si="64"/>
        <v>0</v>
      </c>
      <c r="AI26" s="7">
        <f t="shared" si="65"/>
        <v>0</v>
      </c>
      <c r="AJ26" s="6">
        <f t="shared" si="66"/>
        <v>0</v>
      </c>
      <c r="AK26" s="7">
        <f t="shared" si="67"/>
        <v>0</v>
      </c>
      <c r="AL26" s="6">
        <f t="shared" si="68"/>
        <v>0</v>
      </c>
      <c r="AM26" s="7">
        <f t="shared" si="69"/>
        <v>0</v>
      </c>
      <c r="AN26" s="6">
        <f t="shared" si="70"/>
        <v>0</v>
      </c>
      <c r="AO26" s="7">
        <f t="shared" si="71"/>
        <v>0</v>
      </c>
    </row>
    <row r="27" spans="2:42" ht="20" customHeight="1" x14ac:dyDescent="0.55000000000000004">
      <c r="B27" s="17" t="s">
        <v>74</v>
      </c>
      <c r="C27" s="37"/>
      <c r="D27" s="38"/>
      <c r="E27" s="37"/>
      <c r="F27" s="38"/>
      <c r="G27" s="31"/>
      <c r="H27" s="32"/>
      <c r="I27" s="18"/>
      <c r="J27" s="18"/>
      <c r="K27" s="18"/>
      <c r="L27" s="18"/>
      <c r="M27" s="4">
        <f t="shared" si="43"/>
        <v>1</v>
      </c>
      <c r="N27" s="5">
        <f t="shared" si="44"/>
        <v>45748</v>
      </c>
      <c r="O27" s="5">
        <f t="shared" si="45"/>
        <v>0</v>
      </c>
      <c r="P27" s="6">
        <f t="shared" si="46"/>
        <v>-45747</v>
      </c>
      <c r="Q27" s="10">
        <f t="shared" si="47"/>
        <v>0</v>
      </c>
      <c r="R27" s="10">
        <f t="shared" si="48"/>
        <v>0</v>
      </c>
      <c r="S27" s="7">
        <f t="shared" si="49"/>
        <v>0</v>
      </c>
      <c r="T27" s="12">
        <f t="shared" si="50"/>
        <v>0</v>
      </c>
      <c r="U27" s="7">
        <f t="shared" si="51"/>
        <v>0</v>
      </c>
      <c r="V27" s="6">
        <f t="shared" si="52"/>
        <v>0</v>
      </c>
      <c r="W27" s="7">
        <f t="shared" si="53"/>
        <v>0</v>
      </c>
      <c r="X27" s="6">
        <f t="shared" si="54"/>
        <v>0</v>
      </c>
      <c r="Y27" s="7">
        <f t="shared" si="55"/>
        <v>0</v>
      </c>
      <c r="Z27" s="6">
        <f t="shared" si="56"/>
        <v>0</v>
      </c>
      <c r="AA27" s="7">
        <f t="shared" si="57"/>
        <v>0</v>
      </c>
      <c r="AB27" s="6">
        <f t="shared" si="58"/>
        <v>0</v>
      </c>
      <c r="AC27" s="7">
        <f t="shared" si="59"/>
        <v>0</v>
      </c>
      <c r="AD27" s="6">
        <f t="shared" si="60"/>
        <v>0</v>
      </c>
      <c r="AE27" s="7">
        <f t="shared" si="61"/>
        <v>0</v>
      </c>
      <c r="AF27" s="6">
        <f t="shared" si="62"/>
        <v>0</v>
      </c>
      <c r="AG27" s="7">
        <f t="shared" si="63"/>
        <v>0</v>
      </c>
      <c r="AH27" s="6">
        <f t="shared" si="64"/>
        <v>0</v>
      </c>
      <c r="AI27" s="7">
        <f t="shared" si="65"/>
        <v>0</v>
      </c>
      <c r="AJ27" s="6">
        <f t="shared" si="66"/>
        <v>0</v>
      </c>
      <c r="AK27" s="7">
        <f t="shared" si="67"/>
        <v>0</v>
      </c>
      <c r="AL27" s="6">
        <f t="shared" si="68"/>
        <v>0</v>
      </c>
      <c r="AM27" s="7">
        <f t="shared" si="69"/>
        <v>0</v>
      </c>
      <c r="AN27" s="6">
        <f t="shared" si="70"/>
        <v>0</v>
      </c>
      <c r="AO27" s="7">
        <f t="shared" si="71"/>
        <v>0</v>
      </c>
    </row>
    <row r="28" spans="2:42" ht="20" customHeight="1" x14ac:dyDescent="0.55000000000000004">
      <c r="B28" s="24"/>
      <c r="C28" s="33"/>
      <c r="D28" s="33"/>
      <c r="E28" s="33"/>
      <c r="F28" s="33"/>
      <c r="G28" s="33"/>
      <c r="H28" s="33"/>
      <c r="I28" s="18"/>
      <c r="J28" s="18"/>
      <c r="K28" s="18"/>
      <c r="L28" s="18"/>
      <c r="M28" s="4"/>
      <c r="N28" s="4"/>
      <c r="O28" s="4"/>
      <c r="P28" s="4"/>
      <c r="Q28" s="9" t="s">
        <v>32</v>
      </c>
      <c r="R28" s="10"/>
      <c r="S28" s="11">
        <f>SUM(S15:S27)</f>
        <v>0</v>
      </c>
      <c r="T28" s="12"/>
      <c r="U28" s="7">
        <f>SUM(U15:U27)</f>
        <v>0</v>
      </c>
      <c r="V28" s="6"/>
      <c r="W28" s="7">
        <f>SUM(W15:W27)</f>
        <v>0</v>
      </c>
      <c r="X28" s="6"/>
      <c r="Y28" s="7">
        <f>SUM(Y15:Y27)</f>
        <v>0</v>
      </c>
      <c r="Z28" s="6"/>
      <c r="AA28" s="7">
        <f>SUM(AA15:AA27)</f>
        <v>0</v>
      </c>
      <c r="AB28" s="6"/>
      <c r="AC28" s="7">
        <f>SUM(AC15:AC27)</f>
        <v>0</v>
      </c>
      <c r="AD28" s="6"/>
      <c r="AE28" s="7">
        <f>SUM(AE15:AE27)</f>
        <v>0</v>
      </c>
      <c r="AF28" s="6"/>
      <c r="AG28" s="7">
        <f>SUM(AG15:AG27)</f>
        <v>0</v>
      </c>
      <c r="AH28" s="6"/>
      <c r="AI28" s="7">
        <f>SUM(AI15:AI27)</f>
        <v>0</v>
      </c>
      <c r="AJ28" s="6"/>
      <c r="AK28" s="7">
        <f>SUM(AK15:AK27)</f>
        <v>0</v>
      </c>
      <c r="AL28" s="6"/>
      <c r="AM28" s="7">
        <f>SUM(AM15:AM27)</f>
        <v>0</v>
      </c>
      <c r="AN28" s="6"/>
      <c r="AO28" s="11">
        <f>SUM(AO15:AO27)</f>
        <v>0</v>
      </c>
    </row>
    <row r="29" spans="2:42" ht="20" customHeight="1" x14ac:dyDescent="0.55000000000000004">
      <c r="B29" s="18"/>
      <c r="C29" s="30"/>
      <c r="D29" s="30"/>
      <c r="E29" s="30"/>
      <c r="F29" s="30"/>
      <c r="G29" s="30"/>
      <c r="H29" s="30"/>
      <c r="I29" s="18"/>
      <c r="J29" s="18"/>
      <c r="K29" s="18"/>
      <c r="L29" s="18"/>
      <c r="M29" s="4"/>
      <c r="N29" s="4"/>
      <c r="O29" s="4"/>
      <c r="P29" s="4"/>
      <c r="Q29" s="9" t="s">
        <v>33</v>
      </c>
      <c r="R29" s="13">
        <v>30</v>
      </c>
      <c r="S29" s="11">
        <f>IF(ROUNDDOWN(S28/2, 0) &lt;= 5000, ROUNDDOWN(S28/2, 0), 5000)</f>
        <v>0</v>
      </c>
      <c r="T29" s="14">
        <v>31</v>
      </c>
      <c r="U29" s="7">
        <f>IF(ROUNDDOWN(U28/2, 0) &lt;= 5000, ROUNDDOWN(U28/2, 0), 5000)</f>
        <v>0</v>
      </c>
      <c r="V29" s="15">
        <v>30</v>
      </c>
      <c r="W29" s="7">
        <f>IF(ROUNDDOWN(W28/2, 0) &lt;= 5000, ROUNDDOWN(W28/2, 0), 5000)</f>
        <v>0</v>
      </c>
      <c r="X29" s="15">
        <v>31</v>
      </c>
      <c r="Y29" s="7">
        <f>IF(ROUNDDOWN(Y28/2, 0) &lt;= 5000, ROUNDDOWN(Y28/2, 0), 5000)</f>
        <v>0</v>
      </c>
      <c r="Z29" s="15">
        <v>31</v>
      </c>
      <c r="AA29" s="7">
        <f>IF(ROUNDDOWN(AA28/2, 0) &lt;= 5000, ROUNDDOWN(AA28/2, 0), 5000)</f>
        <v>0</v>
      </c>
      <c r="AB29" s="15">
        <v>30</v>
      </c>
      <c r="AC29" s="7">
        <f>IF(ROUNDDOWN(AC28/2, 0) &lt;= 5000, ROUNDDOWN(AC28/2, 0), 5000)</f>
        <v>0</v>
      </c>
      <c r="AD29" s="15">
        <v>31</v>
      </c>
      <c r="AE29" s="7">
        <f>IF(ROUNDDOWN(AE28/2, 0) &lt;= 5000, ROUNDDOWN(AE28/2, 0), 5000)</f>
        <v>0</v>
      </c>
      <c r="AF29" s="15">
        <v>30</v>
      </c>
      <c r="AG29" s="7">
        <f>IF(ROUNDDOWN(AG28/2, 0) &lt;= 5000, ROUNDDOWN(AG28/2, 0), 5000)</f>
        <v>0</v>
      </c>
      <c r="AH29" s="15">
        <v>31</v>
      </c>
      <c r="AI29" s="7">
        <f>IF(ROUNDDOWN(AI28/2, 0) &lt;= 5000, ROUNDDOWN(AI28/2, 0), 5000)</f>
        <v>0</v>
      </c>
      <c r="AJ29" s="15">
        <v>31</v>
      </c>
      <c r="AK29" s="7">
        <f>IF(ROUNDDOWN(AK28/2, 0) &lt;= 5000, ROUNDDOWN(AK28/2, 0), 5000)</f>
        <v>0</v>
      </c>
      <c r="AL29" s="15">
        <v>28</v>
      </c>
      <c r="AM29" s="7">
        <f>IF(ROUNDDOWN(AM28/2, 0) &lt;= 5000, ROUNDDOWN(AM28/2, 0), 5000)</f>
        <v>0</v>
      </c>
      <c r="AN29" s="15">
        <v>31</v>
      </c>
      <c r="AO29" s="11">
        <f>IF(ROUNDDOWN(AO28/2, 0) &lt;= 5000, ROUNDDOWN(AO28/2, 0), 5000)</f>
        <v>0</v>
      </c>
      <c r="AP29" s="16">
        <f>S29+U29+W29+Y29+AA29+AC29+AE29+AG29+AI29+AK29+AM29+AO29</f>
        <v>0</v>
      </c>
    </row>
    <row r="30" spans="2:42" ht="15" customHeight="1" thickBot="1" x14ac:dyDescent="0.6"/>
    <row r="31" spans="2:42" ht="20" customHeight="1" thickTop="1" x14ac:dyDescent="0.55000000000000004">
      <c r="B31" s="8" t="s">
        <v>57</v>
      </c>
      <c r="C31" s="17" t="s">
        <v>51</v>
      </c>
      <c r="D31" s="17" t="s">
        <v>52</v>
      </c>
      <c r="E31" s="17" t="s">
        <v>53</v>
      </c>
      <c r="F31" s="17" t="s">
        <v>54</v>
      </c>
      <c r="G31" s="17" t="s">
        <v>55</v>
      </c>
      <c r="H31" s="23" t="s">
        <v>56</v>
      </c>
      <c r="I31" s="28" t="s">
        <v>64</v>
      </c>
    </row>
    <row r="32" spans="2:42" ht="25" customHeight="1" thickBot="1" x14ac:dyDescent="0.6">
      <c r="C32" s="25">
        <f>S29</f>
        <v>0</v>
      </c>
      <c r="D32" s="25">
        <f>U29</f>
        <v>0</v>
      </c>
      <c r="E32" s="25">
        <f>W29</f>
        <v>0</v>
      </c>
      <c r="F32" s="25">
        <f>Y29</f>
        <v>0</v>
      </c>
      <c r="G32" s="25">
        <f>AA29</f>
        <v>0</v>
      </c>
      <c r="H32" s="26">
        <f>AC29</f>
        <v>0</v>
      </c>
      <c r="I32" s="27">
        <f>SUM(C32:H32)</f>
        <v>0</v>
      </c>
    </row>
    <row r="33" spans="2:12" ht="20" customHeight="1" thickTop="1" x14ac:dyDescent="0.55000000000000004">
      <c r="C33" s="17" t="s">
        <v>58</v>
      </c>
      <c r="D33" s="17" t="s">
        <v>59</v>
      </c>
      <c r="E33" s="17" t="s">
        <v>60</v>
      </c>
      <c r="F33" s="17" t="s">
        <v>61</v>
      </c>
      <c r="G33" s="17" t="s">
        <v>62</v>
      </c>
      <c r="H33" s="23" t="s">
        <v>63</v>
      </c>
      <c r="I33" s="28" t="s">
        <v>65</v>
      </c>
      <c r="J33" s="28" t="s">
        <v>66</v>
      </c>
      <c r="K33" s="18"/>
      <c r="L33" s="18"/>
    </row>
    <row r="34" spans="2:12" ht="25" customHeight="1" thickBot="1" x14ac:dyDescent="0.6">
      <c r="C34" s="25">
        <f>AE29</f>
        <v>0</v>
      </c>
      <c r="D34" s="25">
        <f>AG29</f>
        <v>0</v>
      </c>
      <c r="E34" s="25">
        <f>AI29</f>
        <v>0</v>
      </c>
      <c r="F34" s="25">
        <f>AK29</f>
        <v>0</v>
      </c>
      <c r="G34" s="25">
        <f>AM29</f>
        <v>0</v>
      </c>
      <c r="H34" s="26">
        <f>AO29</f>
        <v>0</v>
      </c>
      <c r="I34" s="27">
        <f>SUM(C34:H34)</f>
        <v>0</v>
      </c>
      <c r="J34" s="27">
        <f>C32+D32+E32+F32+G32+H32+C34+D34+E34+F34+G34+H34</f>
        <v>0</v>
      </c>
      <c r="K34" s="22"/>
      <c r="L34" s="20"/>
    </row>
    <row r="35" spans="2:12" ht="15" customHeight="1" thickTop="1" x14ac:dyDescent="0.55000000000000004"/>
    <row r="36" spans="2:12" ht="20" customHeight="1" x14ac:dyDescent="0.55000000000000004">
      <c r="B36" s="8" t="s">
        <v>67</v>
      </c>
      <c r="C36" s="8" t="s">
        <v>68</v>
      </c>
    </row>
    <row r="37" spans="2:12" ht="20" customHeight="1" x14ac:dyDescent="0.55000000000000004">
      <c r="C37" s="8" t="s">
        <v>69</v>
      </c>
    </row>
    <row r="38" spans="2:12" ht="20" customHeight="1" x14ac:dyDescent="0.55000000000000004"/>
    <row r="39" spans="2:12" ht="20" customHeight="1" x14ac:dyDescent="0.55000000000000004"/>
    <row r="40" spans="2:12" ht="18" customHeight="1" x14ac:dyDescent="0.55000000000000004"/>
    <row r="41" spans="2:12" ht="18" customHeight="1" x14ac:dyDescent="0.55000000000000004"/>
    <row r="42" spans="2:12" ht="18" customHeight="1" x14ac:dyDescent="0.55000000000000004"/>
    <row r="43" spans="2:12" ht="18" customHeight="1" x14ac:dyDescent="0.55000000000000004"/>
    <row r="44" spans="2:12" ht="18" customHeight="1" x14ac:dyDescent="0.55000000000000004"/>
    <row r="45" spans="2:12" ht="18" customHeight="1" x14ac:dyDescent="0.55000000000000004"/>
    <row r="46" spans="2:12" ht="18" customHeight="1" x14ac:dyDescent="0.55000000000000004"/>
    <row r="47" spans="2:12" ht="18" customHeight="1" x14ac:dyDescent="0.55000000000000004"/>
  </sheetData>
  <mergeCells count="51">
    <mergeCell ref="C18:D18"/>
    <mergeCell ref="C13:D13"/>
    <mergeCell ref="C14:D14"/>
    <mergeCell ref="C15:D15"/>
    <mergeCell ref="C16:D16"/>
    <mergeCell ref="C17:D17"/>
    <mergeCell ref="C29:D29"/>
    <mergeCell ref="C23:D23"/>
    <mergeCell ref="C24:D24"/>
    <mergeCell ref="C25:D25"/>
    <mergeCell ref="C26:D26"/>
    <mergeCell ref="C19:D19"/>
    <mergeCell ref="C20:D20"/>
    <mergeCell ref="C21:D21"/>
    <mergeCell ref="C22:D22"/>
    <mergeCell ref="C28:D28"/>
    <mergeCell ref="C27:D27"/>
    <mergeCell ref="E13:F13"/>
    <mergeCell ref="E14:F14"/>
    <mergeCell ref="E15:F15"/>
    <mergeCell ref="E16:F16"/>
    <mergeCell ref="E17:F17"/>
    <mergeCell ref="E28:F28"/>
    <mergeCell ref="E29:F29"/>
    <mergeCell ref="E23:F23"/>
    <mergeCell ref="E24:F24"/>
    <mergeCell ref="E25:F25"/>
    <mergeCell ref="E26:F26"/>
    <mergeCell ref="E27:F27"/>
    <mergeCell ref="G18:H18"/>
    <mergeCell ref="E19:F19"/>
    <mergeCell ref="E20:F20"/>
    <mergeCell ref="E21:F21"/>
    <mergeCell ref="E22:F22"/>
    <mergeCell ref="E18:F18"/>
    <mergeCell ref="G19:H19"/>
    <mergeCell ref="G20:H20"/>
    <mergeCell ref="G21:H21"/>
    <mergeCell ref="G22:H22"/>
    <mergeCell ref="G13:H13"/>
    <mergeCell ref="G14:H14"/>
    <mergeCell ref="G15:H15"/>
    <mergeCell ref="G16:H16"/>
    <mergeCell ref="G17:H17"/>
    <mergeCell ref="G29:H29"/>
    <mergeCell ref="G23:H23"/>
    <mergeCell ref="G24:H24"/>
    <mergeCell ref="G25:H25"/>
    <mergeCell ref="G26:H26"/>
    <mergeCell ref="G28:H28"/>
    <mergeCell ref="G27:H27"/>
  </mergeCells>
  <phoneticPr fontId="2"/>
  <pageMargins left="0.70866141732283472" right="0.51181102362204722" top="0.74803149606299213" bottom="0.55118110236220474" header="0.31496062992125984" footer="0.31496062992125984"/>
  <pageSetup paperSize="9" scale="8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平井祐子</dc:creator>
  <cp:lastModifiedBy>平井祐子</cp:lastModifiedBy>
  <cp:lastPrinted>2025-07-07T04:02:46Z</cp:lastPrinted>
  <dcterms:created xsi:type="dcterms:W3CDTF">2025-07-03T02:31:21Z</dcterms:created>
  <dcterms:modified xsi:type="dcterms:W3CDTF">2025-07-09T05:24:13Z</dcterms:modified>
</cp:coreProperties>
</file>